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8000" activeTab="0"/>
  </bookViews>
  <sheets>
    <sheet name="Меню" sheetId="1" r:id="rId1"/>
  </sheets>
  <definedNames>
    <definedName name="_xlnm.Print_Area" localSheetId="0">'Меню'!$B$1:$H$170</definedName>
  </definedNames>
  <calcPr fullCalcOnLoad="1"/>
</workbook>
</file>

<file path=xl/comments1.xml><?xml version="1.0" encoding="utf-8"?>
<comments xmlns="http://schemas.openxmlformats.org/spreadsheetml/2006/main">
  <authors>
    <author>Тиара</author>
  </authors>
  <commentList>
    <comment ref="I11" authorId="0">
      <text>
        <r>
          <rPr>
            <b/>
            <sz val="12"/>
            <color indexed="8"/>
            <rFont val="Tahoma"/>
            <family val="2"/>
          </rPr>
          <t>Информация для администраторов</t>
        </r>
        <r>
          <rPr>
            <sz val="12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<sst xmlns="http://schemas.openxmlformats.org/spreadsheetml/2006/main" count="218" uniqueCount="160">
  <si>
    <t>Кол-во гостей:</t>
  </si>
  <si>
    <t>Итого к оплате:</t>
  </si>
  <si>
    <t>Цена руб.</t>
  </si>
  <si>
    <t>Вес</t>
  </si>
  <si>
    <t>Апельсиновый, грейпфрутовый, яблочный, томатный, вишневый, ананасовый</t>
  </si>
  <si>
    <t>Фейерверк для торта</t>
  </si>
  <si>
    <t>Вес в гр./шт</t>
  </si>
  <si>
    <t>ИТОГО на 1 гостя</t>
  </si>
  <si>
    <t>кол-во порций</t>
  </si>
  <si>
    <t>ВРЕМЯ</t>
  </si>
  <si>
    <t>КОЛ-ВО ГОСТЕЙ</t>
  </si>
  <si>
    <t>Вес на гостя в граммах</t>
  </si>
  <si>
    <t>стоимость руб.</t>
  </si>
  <si>
    <t>Вес в граммах</t>
  </si>
  <si>
    <t>СУММА  руб.</t>
  </si>
  <si>
    <t>Оплачено:</t>
  </si>
  <si>
    <t>Остаток:</t>
  </si>
  <si>
    <t>Обслуживание 10%</t>
  </si>
  <si>
    <t>Оформление фуршета</t>
  </si>
  <si>
    <t>Холодные закуски</t>
  </si>
  <si>
    <t>Салаты</t>
  </si>
  <si>
    <t>Горячие закуски</t>
  </si>
  <si>
    <t>Фруктовая ваза</t>
  </si>
  <si>
    <t>Горка шампанского</t>
  </si>
  <si>
    <t>Соусы</t>
  </si>
  <si>
    <t>ВСЕГО на 1 гостя</t>
  </si>
  <si>
    <t xml:space="preserve">ВСЕГО </t>
  </si>
  <si>
    <t>Хлеб</t>
  </si>
  <si>
    <t>Специальные предложения</t>
  </si>
  <si>
    <t xml:space="preserve">Свадебный набор </t>
  </si>
  <si>
    <t>ДАТА</t>
  </si>
  <si>
    <t>Код</t>
  </si>
  <si>
    <t>Залог за посуду</t>
  </si>
  <si>
    <t xml:space="preserve">Горячие основные блюда </t>
  </si>
  <si>
    <t>Вода питьевая в графинах с лимоном</t>
  </si>
  <si>
    <t>Шоколадный фонтан</t>
  </si>
  <si>
    <t>Светодиодная подсветка</t>
  </si>
  <si>
    <t xml:space="preserve">Банты </t>
  </si>
  <si>
    <t xml:space="preserve">Оформление тканью  </t>
  </si>
  <si>
    <t xml:space="preserve">Оформление цветами </t>
  </si>
  <si>
    <t xml:space="preserve">Оформление шарами </t>
  </si>
  <si>
    <t>не менее 30 порций</t>
  </si>
  <si>
    <t>Свадебная полиграфия</t>
  </si>
  <si>
    <t>НАЗВАНИЕ ЗАЛА</t>
  </si>
  <si>
    <t>Итого по банкетному и дополнительному меню</t>
  </si>
  <si>
    <t xml:space="preserve">Напитки собственного производства </t>
  </si>
  <si>
    <t>Соки и воды</t>
  </si>
  <si>
    <t>Чай и Кофе</t>
  </si>
  <si>
    <t>Чайно-кофейная безлимитка</t>
  </si>
  <si>
    <t>Рыба и птица от шеф-повара</t>
  </si>
  <si>
    <t>Кондитерские изделия</t>
  </si>
  <si>
    <t>Фотобудка (Стоимость аренды 1 час 2500 руб., аренда от 2-х часов, больше 3-х часов по 2000 за час.)</t>
  </si>
  <si>
    <t>Тяжелый дым (один запуск 3000 руб., два запуска-5000руб., три-7000руб.)</t>
  </si>
  <si>
    <r>
      <t xml:space="preserve">Русский разносол
</t>
    </r>
    <r>
      <rPr>
        <i/>
        <sz val="14"/>
        <color indexed="8"/>
        <rFont val="Helvetica"/>
        <family val="2"/>
      </rPr>
      <t>(маринованные томаты, грибы и перец, огурцы соленые, томаты соленые (зеленые), капуста квашеная, лук красный, масло растительное)</t>
    </r>
  </si>
  <si>
    <r>
      <t>Ассорти солений</t>
    </r>
    <r>
      <rPr>
        <b/>
        <i/>
        <sz val="12"/>
        <color indexed="8"/>
        <rFont val="Helvetica"/>
        <family val="2"/>
      </rPr>
      <t xml:space="preserve"> 
</t>
    </r>
    <r>
      <rPr>
        <i/>
        <sz val="14"/>
        <color indexed="8"/>
        <rFont val="Helvetica"/>
        <family val="2"/>
      </rPr>
      <t>(томаты черри маринованные, беби овощи, оливки и маслины гигант)</t>
    </r>
  </si>
  <si>
    <r>
      <t xml:space="preserve">Тарелка мини-корнишонов
</t>
    </r>
    <r>
      <rPr>
        <i/>
        <sz val="14"/>
        <color indexed="8"/>
        <rFont val="Helvetica"/>
        <family val="2"/>
      </rPr>
      <t>(корнишоны)</t>
    </r>
  </si>
  <si>
    <r>
      <t xml:space="preserve">Грибочки ассорти
</t>
    </r>
    <r>
      <rPr>
        <i/>
        <sz val="14"/>
        <color indexed="8"/>
        <rFont val="Helvetica"/>
        <family val="2"/>
      </rPr>
      <t>(маринованные грибы)</t>
    </r>
  </si>
  <si>
    <r>
      <t xml:space="preserve">Оливки "Гигант"
</t>
    </r>
    <r>
      <rPr>
        <i/>
        <sz val="14"/>
        <color indexed="8"/>
        <rFont val="Helvetica"/>
        <family val="2"/>
      </rPr>
      <t>(оливки)</t>
    </r>
  </si>
  <si>
    <r>
      <t xml:space="preserve">Маслины "Гигант"
</t>
    </r>
    <r>
      <rPr>
        <i/>
        <sz val="14"/>
        <color indexed="8"/>
        <rFont val="Helvetica"/>
        <family val="2"/>
      </rPr>
      <t>(маслины)</t>
    </r>
  </si>
  <si>
    <r>
      <t xml:space="preserve">Mix "Гигант" 
</t>
    </r>
    <r>
      <rPr>
        <i/>
        <sz val="14"/>
        <color indexed="8"/>
        <rFont val="Helvetica"/>
        <family val="2"/>
      </rPr>
      <t>(оливки и маслины)</t>
    </r>
  </si>
  <si>
    <r>
      <t xml:space="preserve">Овощная тарелка
</t>
    </r>
    <r>
      <rPr>
        <i/>
        <sz val="14"/>
        <color indexed="8"/>
        <rFont val="Helvetica"/>
        <family val="2"/>
      </rPr>
      <t xml:space="preserve">(свежие томаты, огурцы, редис и перец, листья салата, зелень) </t>
    </r>
  </si>
  <si>
    <r>
      <t xml:space="preserve">Моцарелла запеченная в картофеле
</t>
    </r>
    <r>
      <rPr>
        <i/>
        <sz val="14"/>
        <color indexed="8"/>
        <rFont val="Helvetica"/>
        <family val="2"/>
      </rPr>
      <t>(картофель, яйцо куриное, мука, сыр "Моцарелла", томаты свежие, масло растительное)</t>
    </r>
  </si>
  <si>
    <r>
      <t xml:space="preserve">Томаты, фаршированные сыром, ветчиной, чесноком и зеленью
</t>
    </r>
    <r>
      <rPr>
        <i/>
        <sz val="14"/>
        <color indexed="8"/>
        <rFont val="Helvetica"/>
        <family val="2"/>
      </rPr>
      <t>(томаты свежие, сыр "Гауда", обжаренная ветчина, майонез, чеснок, зелень)</t>
    </r>
  </si>
  <si>
    <r>
      <t xml:space="preserve">Томаты, фаршированные сыром, чесноком и зеленью
</t>
    </r>
    <r>
      <rPr>
        <i/>
        <sz val="14"/>
        <color indexed="8"/>
        <rFont val="Helvetica"/>
        <family val="2"/>
      </rPr>
      <t>(томаты свежие, сыр "Гауда", яйцо куриное, майонез, чеснок, зелень, масло растительное)</t>
    </r>
  </si>
  <si>
    <r>
      <t xml:space="preserve">Рулетики из баклажан со сливочным  сыром
</t>
    </r>
    <r>
      <rPr>
        <i/>
        <sz val="14"/>
        <color indexed="8"/>
        <rFont val="Helvetica"/>
        <family val="2"/>
      </rPr>
      <t>(баклажаны, масло растительное, сыр "Буко")</t>
    </r>
  </si>
  <si>
    <r>
      <t xml:space="preserve">Баклажаны, запеченные с томатами и сыром моцарелла
</t>
    </r>
    <r>
      <rPr>
        <i/>
        <sz val="14"/>
        <color indexed="8"/>
        <rFont val="Helvetica"/>
        <family val="2"/>
      </rPr>
      <t>(баклажаны, свежие томаты, сыр "Моцарелла", чеснок, масло растительное)</t>
    </r>
  </si>
  <si>
    <r>
      <t xml:space="preserve">Запеченное цуккини со сливочным сыром и  перцем
</t>
    </r>
    <r>
      <rPr>
        <i/>
        <sz val="14"/>
        <color indexed="8"/>
        <rFont val="Helvetica"/>
        <family val="2"/>
      </rPr>
      <t>(цуккини, свежий перец и томаты, сыр "Буко", чеснок, сливки, масло растительное)</t>
    </r>
  </si>
  <si>
    <r>
      <t xml:space="preserve">Роллы из пшеничных блинов с красной рыбой
</t>
    </r>
    <r>
      <rPr>
        <i/>
        <sz val="14"/>
        <color indexed="8"/>
        <rFont val="Helvetica"/>
        <family val="2"/>
      </rPr>
      <t>(красная рыба слабого посола, сыр "Буко", свежий огурец, блины(молоко коровье, яйцо куриное, мука, сахар, соль, масло растительное))</t>
    </r>
  </si>
  <si>
    <r>
      <t xml:space="preserve">Филе балтийской сельди с картофелем
</t>
    </r>
    <r>
      <rPr>
        <i/>
        <sz val="14"/>
        <color indexed="8"/>
        <rFont val="Helvetica"/>
        <family val="2"/>
      </rPr>
      <t>(филе сельди, ломтики обжаренного хлеба, лук, отварной, слегка обжаренный картофель)</t>
    </r>
  </si>
  <si>
    <r>
      <t xml:space="preserve">Рыба под маринадом
</t>
    </r>
    <r>
      <rPr>
        <i/>
        <sz val="14"/>
        <color indexed="8"/>
        <rFont val="Helvetica"/>
        <family val="2"/>
      </rPr>
      <t>(филе белой рыбы, свежие томаты и морковь, лук репчатый, масло растительное)</t>
    </r>
  </si>
  <si>
    <r>
      <t xml:space="preserve">Рыбная нарезка
</t>
    </r>
    <r>
      <rPr>
        <i/>
        <sz val="14"/>
        <color indexed="8"/>
        <rFont val="Helvetica"/>
        <family val="2"/>
      </rPr>
      <t>(горбуша холодного копчения, масляная рыба)</t>
    </r>
  </si>
  <si>
    <r>
      <t xml:space="preserve">Рыбное ассорти
</t>
    </r>
    <r>
      <rPr>
        <i/>
        <sz val="14"/>
        <color indexed="8"/>
        <rFont val="Helvetica"/>
        <family val="2"/>
      </rPr>
      <t>(красная рыба слабого посола, палтус и тунец  холодного копчения)</t>
    </r>
  </si>
  <si>
    <r>
      <t xml:space="preserve">Рыбная тарелка "Шеф-посола"
</t>
    </r>
    <r>
      <rPr>
        <i/>
        <sz val="14"/>
        <color indexed="8"/>
        <rFont val="Helvetica"/>
        <family val="2"/>
      </rPr>
      <t>(красная рыба слабого посола)</t>
    </r>
  </si>
  <si>
    <r>
      <t xml:space="preserve">Рыбная тарелка
</t>
    </r>
    <r>
      <rPr>
        <i/>
        <sz val="14"/>
        <color indexed="8"/>
        <rFont val="Helvetica"/>
        <family val="2"/>
      </rPr>
      <t>(горбуша и филе масляной рыбы холодного копчения, терин из лосося со шпинатом)</t>
    </r>
  </si>
  <si>
    <r>
      <t xml:space="preserve">Мясная нарезка
</t>
    </r>
    <r>
      <rPr>
        <i/>
        <sz val="14"/>
        <color indexed="8"/>
        <rFont val="Helvetica"/>
        <family val="2"/>
      </rPr>
      <t xml:space="preserve">(буженина, говяжий язык, колбаса сырокопченая) </t>
    </r>
  </si>
  <si>
    <r>
      <t xml:space="preserve">Мясное плато
</t>
    </r>
    <r>
      <rPr>
        <i/>
        <sz val="14"/>
        <color indexed="8"/>
        <rFont val="Helvetica"/>
        <family val="2"/>
      </rPr>
      <t>(буженина, куриный рулет с капустой брокколи и морковью, говяжий рулет с языком и фасолью)</t>
    </r>
  </si>
  <si>
    <r>
      <t xml:space="preserve">Куриный рулет с черносливом
</t>
    </r>
    <r>
      <rPr>
        <i/>
        <sz val="14"/>
        <color indexed="8"/>
        <rFont val="Helvetica"/>
        <family val="2"/>
      </rPr>
      <t>(филе цыпленка, чернослив, чеснок)</t>
    </r>
  </si>
  <si>
    <r>
      <t xml:space="preserve">Рулет из индейки и баклажан
</t>
    </r>
    <r>
      <rPr>
        <i/>
        <sz val="14"/>
        <color indexed="8"/>
        <rFont val="Helvetica"/>
        <family val="2"/>
      </rPr>
      <t>(филе индейки, яйцо куриное, баклажан, майонез, сливки)</t>
    </r>
  </si>
  <si>
    <r>
      <t xml:space="preserve">Рулет из индейки с грибами
</t>
    </r>
    <r>
      <rPr>
        <i/>
        <sz val="14"/>
        <color indexed="8"/>
        <rFont val="Helvetica"/>
        <family val="2"/>
      </rPr>
      <t>(филе индейки, свежие шампиньоны и перец, лук репчатый, масло растительное)</t>
    </r>
  </si>
  <si>
    <r>
      <t xml:space="preserve">Рулет из индейки в беконе
</t>
    </r>
    <r>
      <rPr>
        <i/>
        <sz val="14"/>
        <color indexed="8"/>
        <rFont val="Helvetica"/>
        <family val="2"/>
      </rPr>
      <t>(филе индейки, бекон)</t>
    </r>
  </si>
  <si>
    <r>
      <t xml:space="preserve">Ассорти копченых колбас
</t>
    </r>
    <r>
      <rPr>
        <i/>
        <sz val="14"/>
        <color indexed="8"/>
        <rFont val="Helvetica"/>
        <family val="2"/>
      </rPr>
      <t>(колбаса сырокопченая)</t>
    </r>
  </si>
  <si>
    <r>
      <t xml:space="preserve">Волованы с шампиньонами и сливочным сыром
</t>
    </r>
    <r>
      <rPr>
        <i/>
        <sz val="14"/>
        <color indexed="8"/>
        <rFont val="Helvetica"/>
        <family val="2"/>
      </rPr>
      <t>(волован, сыр "Буко", шампиньоны обжаренные, масло растительное)</t>
    </r>
  </si>
  <si>
    <r>
      <t xml:space="preserve">Куриный рулет с сыром Моцарелла
</t>
    </r>
    <r>
      <rPr>
        <i/>
        <sz val="14"/>
        <color indexed="8"/>
        <rFont val="Helvetica"/>
        <family val="2"/>
      </rPr>
      <t>(филе цыпленка, сыр "Моцарелла", свежий перец)</t>
    </r>
  </si>
  <si>
    <r>
      <t xml:space="preserve">Пикантный рулет из сыра по соусом "Песто"
</t>
    </r>
    <r>
      <rPr>
        <i/>
        <sz val="14"/>
        <color indexed="8"/>
        <rFont val="Helvetica"/>
        <family val="2"/>
      </rPr>
      <t>(сыр "Гауда", ветчина, говяжий язык, филе цыпленка, чеснок, свежий перец и зелень, соус "Песто")</t>
    </r>
  </si>
  <si>
    <r>
      <t xml:space="preserve">Сырная нарезка
</t>
    </r>
    <r>
      <rPr>
        <i/>
        <sz val="14"/>
        <color indexed="8"/>
        <rFont val="Helvetica"/>
        <family val="2"/>
      </rPr>
      <t xml:space="preserve">(три вида твердых сыров) </t>
    </r>
  </si>
  <si>
    <r>
      <t xml:space="preserve">Сыр моцарелла с томатами
</t>
    </r>
    <r>
      <rPr>
        <i/>
        <sz val="14"/>
        <color indexed="8"/>
        <rFont val="Helvetica"/>
        <family val="2"/>
      </rPr>
      <t>(сыр "Моцарелла", свежие томаты, соус "Песто")</t>
    </r>
  </si>
  <si>
    <r>
      <t xml:space="preserve">Рулетики ветчинные с яично-сырной начинкой
</t>
    </r>
    <r>
      <rPr>
        <i/>
        <sz val="14"/>
        <color indexed="8"/>
        <rFont val="Helvetica"/>
        <family val="2"/>
      </rPr>
      <t>(ветчина, сыр "Гауда", яйцо куриное, чеснок, майонез, свежая зелень)</t>
    </r>
  </si>
  <si>
    <r>
      <t xml:space="preserve">Холодец
</t>
    </r>
    <r>
      <rPr>
        <i/>
        <sz val="14"/>
        <color indexed="8"/>
        <rFont val="Helvetica"/>
        <family val="2"/>
      </rPr>
      <t>(свиная шея, филе цыпленка, чеснок, лук, морковь, горчица столовая, хрен столовый, тарталетки)</t>
    </r>
  </si>
  <si>
    <r>
      <t xml:space="preserve">Щука фаршированная (не менее 2кг)
</t>
    </r>
    <r>
      <rPr>
        <i/>
        <sz val="14"/>
        <color indexed="8"/>
        <rFont val="Helvetica"/>
        <family val="2"/>
      </rPr>
      <t>(щука, филе белой рыбы)</t>
    </r>
  </si>
  <si>
    <r>
      <t xml:space="preserve">Заливное из рыбы
</t>
    </r>
    <r>
      <rPr>
        <i/>
        <sz val="14"/>
        <color indexed="8"/>
        <rFont val="Helvetica"/>
        <family val="2"/>
      </rPr>
      <t>(филе лосося и трески, оливки, маслины, свежая зелень и морковь, лук репчатый)</t>
    </r>
  </si>
  <si>
    <r>
      <t xml:space="preserve">Греческий
</t>
    </r>
    <r>
      <rPr>
        <i/>
        <sz val="14"/>
        <color indexed="8"/>
        <rFont val="Helvetica"/>
        <family val="2"/>
      </rPr>
      <t>(свежие томаты, огурцы и перец, сыр "Фета", салат "Айсберг", оливки, маслины, оливковое масло)</t>
    </r>
  </si>
  <si>
    <r>
      <t xml:space="preserve">Салат с индейкой и имбирем
</t>
    </r>
    <r>
      <rPr>
        <i/>
        <sz val="14"/>
        <color indexed="8"/>
        <rFont val="Helvetica"/>
        <family val="2"/>
      </rPr>
      <t>(филе индейки, хворост картофельный, корнишоны, свежие томаты черри, сыр "Пармезан", красный салатный лук, имбирь маринованный)</t>
    </r>
  </si>
  <si>
    <r>
      <t xml:space="preserve">Салат из баклажан
</t>
    </r>
    <r>
      <rPr>
        <i/>
        <sz val="14"/>
        <color indexed="8"/>
        <rFont val="Helvetica"/>
        <family val="2"/>
      </rPr>
      <t>(баклажаны, свежий перец, красный салатный лук, морковь по-корейски, масло растительное)</t>
    </r>
  </si>
  <si>
    <r>
      <t xml:space="preserve">Крабик
</t>
    </r>
    <r>
      <rPr>
        <i/>
        <sz val="14"/>
        <color indexed="8"/>
        <rFont val="Helvetica"/>
        <family val="2"/>
      </rPr>
      <t>(крабовое мясо, пекинская капуста, свежие огурцы, яйцо куриное, кукуруза консервированная, майонез)</t>
    </r>
  </si>
  <si>
    <r>
      <t xml:space="preserve">Креветочный коктейль
</t>
    </r>
    <r>
      <rPr>
        <i/>
        <sz val="14"/>
        <color indexed="8"/>
        <rFont val="Helvetica"/>
        <family val="2"/>
      </rPr>
      <t>(авокадо, пряные креветки, мидии, свежие томаты и огурец, салат "Айсберг", соус "Коктейль")</t>
    </r>
  </si>
  <si>
    <r>
      <t xml:space="preserve">Мимоза
</t>
    </r>
    <r>
      <rPr>
        <i/>
        <sz val="14"/>
        <color indexed="8"/>
        <rFont val="Helvetica"/>
        <family val="2"/>
      </rPr>
      <t>(филе красной рыбы, свежие морковь и огурец, яйцо куриное, сыр "Гауда", лук репчатый, майонез)</t>
    </r>
  </si>
  <si>
    <r>
      <t xml:space="preserve">Пикантный
</t>
    </r>
    <r>
      <rPr>
        <i/>
        <sz val="14"/>
        <color indexed="8"/>
        <rFont val="Helvetica"/>
        <family val="2"/>
      </rPr>
      <t>(филе белой рыбы, морковь по-корейски, корнишоны, свежий огурец, красный салатный лук, лук репчатый, масло растительное бальзамический уксус)</t>
    </r>
  </si>
  <si>
    <r>
      <t xml:space="preserve">Средиземноморский
</t>
    </r>
    <r>
      <rPr>
        <i/>
        <sz val="14"/>
        <color indexed="8"/>
        <rFont val="Helvetica"/>
        <family val="2"/>
      </rPr>
      <t>(копченая красная рыба, свежие томаты и огурец, салат "Айсберг", оливки, бальзамический уксус, масло растительное)</t>
    </r>
  </si>
  <si>
    <r>
      <t xml:space="preserve">Брак по-итальянски
</t>
    </r>
    <r>
      <rPr>
        <i/>
        <sz val="14"/>
        <color indexed="8"/>
        <rFont val="Helvetica"/>
        <family val="2"/>
      </rPr>
      <t>(руккола, креветки, свежие томаты черри, бальзамический уксус, масло растительное)</t>
    </r>
  </si>
  <si>
    <r>
      <t xml:space="preserve">Европа 
</t>
    </r>
    <r>
      <rPr>
        <i/>
        <sz val="14"/>
        <color indexed="8"/>
        <rFont val="Helvetica"/>
        <family val="2"/>
      </rPr>
      <t>(язык говяжий, ветчина, свежий огурец и перец, горошек консервированный яйцо куриное, майонез)</t>
    </r>
  </si>
  <si>
    <r>
      <t xml:space="preserve">По рецепту Команчей
</t>
    </r>
    <r>
      <rPr>
        <i/>
        <sz val="14"/>
        <color indexed="8"/>
        <rFont val="Helvetica"/>
        <family val="2"/>
      </rPr>
      <t>(язык говяжий, свежие томаты, перец и огурец, лук репчатый, лук порей, свежие томаты черри, соус "Команчей")</t>
    </r>
  </si>
  <si>
    <r>
      <t xml:space="preserve">Швейцарский
</t>
    </r>
    <r>
      <rPr>
        <i/>
        <sz val="14"/>
        <color indexed="8"/>
        <rFont val="Helvetica"/>
        <family val="2"/>
      </rPr>
      <t>(сыр "Гауда", ветчина, свежий огурец, майонез)</t>
    </r>
  </si>
  <si>
    <r>
      <t xml:space="preserve">Новая Англия
</t>
    </r>
    <r>
      <rPr>
        <i/>
        <sz val="14"/>
        <color indexed="8"/>
        <rFont val="Helvetica"/>
        <family val="2"/>
      </rPr>
      <t>(маринованное филе цыпленка, свежие томаты, огурец и перец, стебель сельдерея, салат "Айсберг", соус "Коктейл")</t>
    </r>
  </si>
  <si>
    <r>
      <t xml:space="preserve">Неаполь
</t>
    </r>
    <r>
      <rPr>
        <i/>
        <sz val="14"/>
        <color indexed="8"/>
        <rFont val="Helvetica"/>
        <family val="2"/>
      </rPr>
      <t xml:space="preserve">(филе цыпленка, свежие морковь, капуста, свекла и перец, чеснок, майонез, сметана, картофель жареный, хворост картофельный) </t>
    </r>
  </si>
  <si>
    <r>
      <t xml:space="preserve">Монако
</t>
    </r>
    <r>
      <rPr>
        <i/>
        <sz val="14"/>
        <color indexed="8"/>
        <rFont val="Helvetica"/>
        <family val="2"/>
      </rPr>
      <t xml:space="preserve">(филе цыпленка, свежие яблоки, картофель, лук репчатый, шампиньоны жареные, сыр "Гауда", майонез) </t>
    </r>
  </si>
  <si>
    <r>
      <t xml:space="preserve">Столичный
</t>
    </r>
    <r>
      <rPr>
        <i/>
        <sz val="14"/>
        <color indexed="8"/>
        <rFont val="Helvetica"/>
        <family val="2"/>
      </rPr>
      <t>(филе цыпленка, свежий огурец, картофель, морковь, лук репчатый, огурец соленый, горошек консервированный, яйцо куриное, майонез)</t>
    </r>
  </si>
  <si>
    <r>
      <t xml:space="preserve">Гнездо глухаря
</t>
    </r>
    <r>
      <rPr>
        <i/>
        <sz val="14"/>
        <color indexed="8"/>
        <rFont val="Helvetica"/>
        <family val="2"/>
      </rPr>
      <t>(обжаренное филе цыпленка, овощной жульен (свежая, морковь, корень сельдерея, картофель), яйцо перепелиное, майонез)</t>
    </r>
  </si>
  <si>
    <r>
      <t xml:space="preserve">Цезарь с курицей
</t>
    </r>
    <r>
      <rPr>
        <i/>
        <sz val="14"/>
        <color indexed="8"/>
        <rFont val="Helvetica"/>
        <family val="2"/>
      </rPr>
      <t>(филе цыпленка, свежие томаты черри, салат "Айсберг", гренки, бекон, сыр "Пармезан", майонезный соус с зернистой горчицей)</t>
    </r>
  </si>
  <si>
    <r>
      <t xml:space="preserve">Нур
</t>
    </r>
    <r>
      <rPr>
        <i/>
        <sz val="14"/>
        <color indexed="8"/>
        <rFont val="Helvetica"/>
        <family val="2"/>
      </rPr>
      <t>(филе цыпленка, свежий огурец, чернослив, яйцо куриное, орех грецкий, майонез)</t>
    </r>
  </si>
  <si>
    <r>
      <t xml:space="preserve">Нежный
</t>
    </r>
    <r>
      <rPr>
        <i/>
        <sz val="14"/>
        <color indexed="8"/>
        <rFont val="Helvetica"/>
        <family val="2"/>
      </rPr>
      <t>(филе цыпленка, виноград, грецкий орех, салат "Айсберг", майонез)</t>
    </r>
  </si>
  <si>
    <r>
      <t xml:space="preserve">Жюльен грибной на тарталетках
</t>
    </r>
    <r>
      <rPr>
        <i/>
        <sz val="14"/>
        <color indexed="8"/>
        <rFont val="Helvetica"/>
        <family val="2"/>
      </rPr>
      <t>(свежие шампиньоны, лук репчатый, сливки, масло растительное, сыр "Гауда", тарталетки)</t>
    </r>
  </si>
  <si>
    <r>
      <t xml:space="preserve">Жюльен куриный на тарталетках
</t>
    </r>
    <r>
      <rPr>
        <i/>
        <sz val="14"/>
        <color indexed="8"/>
        <rFont val="Helvetica"/>
        <family val="2"/>
      </rPr>
      <t>(филе цыпленка, лук репчатый, сливки, масло растительное, сыр "Гауда", тарталетки)</t>
    </r>
  </si>
  <si>
    <r>
      <t xml:space="preserve">Блинчики с сочной начинкой из ветчины и сыра с соусом
</t>
    </r>
    <r>
      <rPr>
        <i/>
        <sz val="14"/>
        <color indexed="8"/>
        <rFont val="Helvetica"/>
        <family val="2"/>
      </rPr>
      <t>(блины(молоко коровье, яйцо куриное, мука, сахар, соль), сыр "Гауда, ветчина)</t>
    </r>
  </si>
  <si>
    <r>
      <t xml:space="preserve">Запеченные мидии с сыром
</t>
    </r>
    <r>
      <rPr>
        <i/>
        <sz val="14"/>
        <color indexed="8"/>
        <rFont val="Helvetica"/>
        <family val="2"/>
      </rPr>
      <t>(мидии "Киви", сыр "Гауда", свежий перец, чеснок, сливки, зелень)</t>
    </r>
  </si>
  <si>
    <r>
      <t xml:space="preserve">Цыпленок табака
</t>
    </r>
    <r>
      <rPr>
        <i/>
        <sz val="14"/>
        <color indexed="8"/>
        <rFont val="Helvetica"/>
        <family val="2"/>
      </rPr>
      <t>(цыпленок, специи)</t>
    </r>
  </si>
  <si>
    <r>
      <t xml:space="preserve">Соус "Тар-тар"
</t>
    </r>
    <r>
      <rPr>
        <i/>
        <sz val="14"/>
        <color indexed="8"/>
        <rFont val="Helvetica"/>
        <family val="2"/>
      </rPr>
      <t>(огурец соленый, чеснок, зелень, майонез)</t>
    </r>
  </si>
  <si>
    <r>
      <t xml:space="preserve">Соус "Томатный"
</t>
    </r>
    <r>
      <rPr>
        <i/>
        <sz val="14"/>
        <color indexed="8"/>
        <rFont val="Helvetica"/>
        <family val="2"/>
      </rPr>
      <t>(свежие томаты и перец, цуккини, томатная паста, чеснок, лук репчатый)</t>
    </r>
  </si>
  <si>
    <r>
      <t xml:space="preserve">Соус "Хрен"
</t>
    </r>
    <r>
      <rPr>
        <i/>
        <sz val="14"/>
        <color indexed="8"/>
        <rFont val="Helvetica"/>
        <family val="2"/>
      </rPr>
      <t>(хрен столовый)</t>
    </r>
  </si>
  <si>
    <r>
      <t xml:space="preserve">Соус "Белое вино"
</t>
    </r>
    <r>
      <rPr>
        <i/>
        <sz val="14"/>
        <color indexed="8"/>
        <rFont val="Helvetica"/>
        <family val="2"/>
      </rPr>
      <t>(лук репчатый, белое вино, сливки)</t>
    </r>
  </si>
  <si>
    <r>
      <t xml:space="preserve">Багет под икру
</t>
    </r>
    <r>
      <rPr>
        <i/>
        <sz val="14"/>
        <color indexed="8"/>
        <rFont val="Helvetica"/>
        <family val="2"/>
      </rPr>
      <t>(багет, масло сливочное, зелень)</t>
    </r>
  </si>
  <si>
    <r>
      <t xml:space="preserve">Гусь с яблоками в пивном соусе (мин.5кг.)
</t>
    </r>
    <r>
      <rPr>
        <i/>
        <sz val="14"/>
        <color indexed="8"/>
        <rFont val="Helvetica"/>
        <family val="2"/>
      </rPr>
      <t>(гусь тушка, яблоки свежие, пивной соус)</t>
    </r>
  </si>
  <si>
    <r>
      <t xml:space="preserve">Лосось на пару
</t>
    </r>
    <r>
      <rPr>
        <i/>
        <sz val="14"/>
        <color indexed="8"/>
        <rFont val="Helvetica"/>
        <family val="2"/>
      </rPr>
      <t>(лосось свежий)</t>
    </r>
  </si>
  <si>
    <r>
      <t xml:space="preserve">Торт йогуртовый 
</t>
    </r>
    <r>
      <rPr>
        <i/>
        <sz val="14"/>
        <color indexed="8"/>
        <rFont val="Helvetica"/>
        <family val="2"/>
      </rPr>
      <t>(согласовывается индивидуально)</t>
    </r>
    <r>
      <rPr>
        <b/>
        <i/>
        <sz val="18"/>
        <color indexed="8"/>
        <rFont val="Helvetica"/>
        <family val="2"/>
      </rPr>
      <t xml:space="preserve">         </t>
    </r>
  </si>
  <si>
    <r>
      <t xml:space="preserve">Фигурки на торт
</t>
    </r>
    <r>
      <rPr>
        <i/>
        <sz val="14"/>
        <color indexed="8"/>
        <rFont val="Helvetica"/>
        <family val="2"/>
      </rPr>
      <t xml:space="preserve">(согласовывается индивидуально)  </t>
    </r>
  </si>
  <si>
    <r>
      <t xml:space="preserve">Пирожные
</t>
    </r>
    <r>
      <rPr>
        <i/>
        <sz val="14"/>
        <color indexed="8"/>
        <rFont val="Helvetica"/>
        <family val="2"/>
      </rPr>
      <t xml:space="preserve">(согласовывается индивидуально)  </t>
    </r>
  </si>
  <si>
    <r>
      <t xml:space="preserve">Каравай
</t>
    </r>
    <r>
      <rPr>
        <i/>
        <sz val="14"/>
        <color indexed="8"/>
        <rFont val="Helvetica"/>
        <family val="2"/>
      </rPr>
      <t>(мука, яйцо куриное, молоко коровье, дрожжи, соль, сахар, масло растительное)</t>
    </r>
  </si>
  <si>
    <r>
      <t xml:space="preserve">Свежие фрукты
</t>
    </r>
    <r>
      <rPr>
        <i/>
        <sz val="14"/>
        <color indexed="8"/>
        <rFont val="Helvetica"/>
        <family val="2"/>
      </rPr>
      <t>(яблоки, виноград, киви, груша, бананы)</t>
    </r>
  </si>
  <si>
    <r>
      <t xml:space="preserve">Морс КЛЮКВЕННЫЙ
</t>
    </r>
    <r>
      <rPr>
        <i/>
        <sz val="14"/>
        <color indexed="8"/>
        <rFont val="Helvetica"/>
        <family val="2"/>
      </rPr>
      <t>(клюква замороженная, сахар, вода)</t>
    </r>
  </si>
  <si>
    <t>Ед</t>
  </si>
  <si>
    <t>Объем</t>
  </si>
  <si>
    <t>Объем в литрах</t>
  </si>
  <si>
    <r>
      <t xml:space="preserve">Студень из куры
</t>
    </r>
    <r>
      <rPr>
        <i/>
        <sz val="14"/>
        <color indexed="8"/>
        <rFont val="Helvetica"/>
        <family val="2"/>
      </rPr>
      <t>(филе цыпленка, морковь, горошек консервированный, лук, чеснок)</t>
    </r>
  </si>
  <si>
    <r>
      <t xml:space="preserve">Вальдорф
</t>
    </r>
    <r>
      <rPr>
        <i/>
        <sz val="14"/>
        <color indexed="8"/>
        <rFont val="Helvetica"/>
        <family val="2"/>
      </rPr>
      <t>(яблоко свежее, стебель сельдерея, сыр "Гауда", морковь, грецкий орех, майонез)</t>
    </r>
  </si>
  <si>
    <r>
      <t xml:space="preserve">Сельдь под шубой
</t>
    </r>
    <r>
      <rPr>
        <sz val="14"/>
        <color indexed="8"/>
        <rFont val="Helvetica"/>
        <family val="2"/>
      </rPr>
      <t>(</t>
    </r>
    <r>
      <rPr>
        <i/>
        <sz val="14"/>
        <color indexed="8"/>
        <rFont val="Helvetica"/>
        <family val="2"/>
      </rPr>
      <t>филе сельди, картофель, морковь и свекла, лук репчатый, яйцо куриное, майонез)</t>
    </r>
  </si>
  <si>
    <r>
      <t xml:space="preserve">Домашний
</t>
    </r>
    <r>
      <rPr>
        <i/>
        <sz val="14"/>
        <color indexed="8"/>
        <rFont val="Helvetica"/>
        <family val="2"/>
      </rPr>
      <t xml:space="preserve">(филе белой рыбы, картофель и морковь, яйцо куриное, лук репчатый, горошек консервированный, майонез) </t>
    </r>
  </si>
  <si>
    <r>
      <t xml:space="preserve">Русская традиция
</t>
    </r>
    <r>
      <rPr>
        <i/>
        <sz val="14"/>
        <color indexed="8"/>
        <rFont val="Helvetica"/>
        <family val="2"/>
      </rPr>
      <t>(отварная говядина, грибы маринованные, картофель и огурец, корнишоны, горошек консервированный, яйцо куриное, лук репчатый, майонез)</t>
    </r>
  </si>
  <si>
    <r>
      <t xml:space="preserve">Тосканский
</t>
    </r>
    <r>
      <rPr>
        <i/>
        <sz val="14"/>
        <color indexed="8"/>
        <rFont val="Helvetica"/>
        <family val="2"/>
      </rPr>
      <t xml:space="preserve">(ветчина, бекон, картофель, корнишоны, горчичная заправка, красный салатный лук, майонез) </t>
    </r>
  </si>
  <si>
    <r>
      <t xml:space="preserve">Жюльен грибной в картофеле
</t>
    </r>
    <r>
      <rPr>
        <i/>
        <sz val="14"/>
        <color indexed="8"/>
        <rFont val="Helvetica"/>
        <family val="2"/>
      </rPr>
      <t>(свежие шампиньоны, лук репчатый, сливки, масло растительное, сыр "Гауда", картофель)</t>
    </r>
  </si>
  <si>
    <r>
      <t xml:space="preserve">Жюльен куриный в картофеле
</t>
    </r>
    <r>
      <rPr>
        <i/>
        <sz val="14"/>
        <color indexed="8"/>
        <rFont val="Helvetica"/>
        <family val="2"/>
      </rPr>
      <t>(филе цыпленка, лук репчатый, сливки, масло растительное, сыр "Гауда", картофель)</t>
    </r>
  </si>
  <si>
    <t>Итого по специальному меню:</t>
  </si>
  <si>
    <t>доработано 18.04.2019</t>
  </si>
  <si>
    <r>
      <t xml:space="preserve">Стейк из норвежского лосося с кунжутным соусом и шпинатом
</t>
    </r>
    <r>
      <rPr>
        <i/>
        <sz val="14"/>
        <color indexed="8"/>
        <rFont val="Helvetica"/>
        <family val="2"/>
      </rPr>
      <t>(филе лосося, кунжутное семя, соус икорный, шпинат)</t>
    </r>
  </si>
  <si>
    <r>
      <t>Стейк из норвежского лосося с овощным соте и соусом Бешамель</t>
    </r>
    <r>
      <rPr>
        <i/>
        <sz val="14"/>
        <color indexed="8"/>
        <rFont val="Helvetica"/>
        <family val="2"/>
      </rPr>
      <t>(филе лосося, кунжутное семя, соус икорный, шпинат)</t>
    </r>
  </si>
  <si>
    <r>
      <t xml:space="preserve">Запеченое филе белой рыбы с  соусом терияки и соте из овощей 
</t>
    </r>
    <r>
      <rPr>
        <i/>
        <sz val="14"/>
        <color indexed="8"/>
        <rFont val="Helvetica"/>
        <family val="2"/>
      </rPr>
      <t>(филе белой рыбы,овощи, шапминьоны, маслины)</t>
    </r>
  </si>
  <si>
    <r>
      <t xml:space="preserve">Филе судака с бальзамическим  соусом и весенними овощами
</t>
    </r>
    <r>
      <rPr>
        <i/>
        <sz val="14"/>
        <color indexed="8"/>
        <rFont val="Helvetica"/>
        <family val="2"/>
      </rPr>
      <t>(филе судака, весенние овощи, лимон, томаты, бальзамический соус, тимьян)</t>
    </r>
  </si>
  <si>
    <r>
      <t xml:space="preserve">Запеченое филе белой рыбы с  рисом и овощами под соусом терияки
</t>
    </r>
    <r>
      <rPr>
        <i/>
        <sz val="14"/>
        <color indexed="8"/>
        <rFont val="Helvetica"/>
        <family val="2"/>
      </rPr>
      <t>(филе белой рыбы,овощи, рис)</t>
    </r>
  </si>
  <si>
    <r>
      <t xml:space="preserve">Мясо по-французски с картофелем шато
</t>
    </r>
    <r>
      <rPr>
        <i/>
        <sz val="14"/>
        <color indexed="8"/>
        <rFont val="Helvetica"/>
        <family val="2"/>
      </rPr>
      <t>(свинина, шампиньоны, сыр "Гауда", свежие томаты, чеснок, майонез, картофель шато, руккола)</t>
    </r>
  </si>
  <si>
    <r>
      <t xml:space="preserve">Корейка свиная с картофелем айдахо
</t>
    </r>
    <r>
      <rPr>
        <i/>
        <sz val="14"/>
        <color indexed="8"/>
        <rFont val="Helvetica"/>
        <family val="2"/>
      </rPr>
      <t>(свиная корейка на косточке, картофель, чеснок, капуста брюссельская)</t>
    </r>
  </si>
  <si>
    <r>
      <t xml:space="preserve">Куриная грудка гриль </t>
    </r>
    <r>
      <rPr>
        <b/>
        <i/>
        <sz val="18"/>
        <rFont val="Helvetica"/>
        <family val="2"/>
      </rPr>
      <t>с рисом и</t>
    </r>
    <r>
      <rPr>
        <b/>
        <i/>
        <sz val="18"/>
        <color indexed="10"/>
        <rFont val="Helvetica"/>
        <family val="2"/>
      </rPr>
      <t xml:space="preserve"> </t>
    </r>
    <r>
      <rPr>
        <b/>
        <i/>
        <sz val="18"/>
        <rFont val="Helvetica"/>
        <family val="2"/>
      </rPr>
      <t>овощами</t>
    </r>
    <r>
      <rPr>
        <b/>
        <i/>
        <sz val="18"/>
        <color indexed="8"/>
        <rFont val="Helvetica"/>
        <family val="2"/>
      </rPr>
      <t xml:space="preserve">
</t>
    </r>
    <r>
      <rPr>
        <i/>
        <sz val="14"/>
        <color indexed="8"/>
        <rFont val="Helvetica"/>
        <family val="2"/>
      </rPr>
      <t>(грудка цыпленка, горчица зернистая, чеснок, рис)</t>
    </r>
  </si>
  <si>
    <r>
      <t xml:space="preserve">Куриная грудка, обернутая беконом с соусом "Белое вино" и овощным соте
</t>
    </r>
    <r>
      <rPr>
        <i/>
        <sz val="14"/>
        <color indexed="8"/>
        <rFont val="Helvetica"/>
        <family val="2"/>
      </rPr>
      <t>(грудка цыпленка, шампиньоны, сыр "Гауда", бекон сырокопченый, майонез, соус "Белое вино")</t>
    </r>
  </si>
  <si>
    <r>
      <t>Венский шницель из куры</t>
    </r>
    <r>
      <rPr>
        <b/>
        <i/>
        <sz val="18"/>
        <rFont val="Helvetica"/>
        <family val="2"/>
      </rPr>
      <t xml:space="preserve"> с ягодным соусом</t>
    </r>
    <r>
      <rPr>
        <b/>
        <i/>
        <sz val="18"/>
        <color indexed="8"/>
        <rFont val="Helvetica"/>
        <family val="2"/>
      </rPr>
      <t xml:space="preserve"> и овощами
</t>
    </r>
    <r>
      <rPr>
        <i/>
        <sz val="14"/>
        <color indexed="8"/>
        <rFont val="Helvetica"/>
        <family val="2"/>
      </rPr>
      <t>(филе цыпленка, панировочные сухари, яйцо куриное, мука, цукини, баклажаны)</t>
    </r>
  </si>
  <si>
    <r>
      <t>Куриные котлеты по-министерски</t>
    </r>
    <r>
      <rPr>
        <b/>
        <i/>
        <sz val="18"/>
        <rFont val="Helvetica"/>
        <family val="2"/>
      </rPr>
      <t xml:space="preserve"> с горчичным соусом</t>
    </r>
    <r>
      <rPr>
        <b/>
        <i/>
        <sz val="18"/>
        <color indexed="8"/>
        <rFont val="Helvetica"/>
        <family val="2"/>
      </rPr>
      <t xml:space="preserve"> и картофельным пюре
</t>
    </r>
    <r>
      <rPr>
        <i/>
        <sz val="14"/>
        <color indexed="8"/>
        <rFont val="Helvetica"/>
        <family val="2"/>
      </rPr>
      <t>(филе цыпленка, яйцо куриное, чеснок)</t>
    </r>
  </si>
  <si>
    <r>
      <t xml:space="preserve">Теплый хлеб
</t>
    </r>
    <r>
      <rPr>
        <i/>
        <sz val="14"/>
        <color indexed="8"/>
        <rFont val="Helvetica"/>
        <family val="2"/>
      </rPr>
      <t>(булочка пражская, булочка французская)</t>
    </r>
  </si>
  <si>
    <t xml:space="preserve">ИТОГО </t>
  </si>
  <si>
    <t>ИТОГО</t>
  </si>
  <si>
    <r>
      <t xml:space="preserve">Медальоны из свиной вырезки, томленые в медово-горчичном соусе с картофелем шато </t>
    </r>
    <r>
      <rPr>
        <i/>
        <sz val="14"/>
        <color indexed="8"/>
        <rFont val="Helvetica"/>
        <family val="2"/>
      </rPr>
      <t>(свинина, картофель, томаты черри, спаржа )</t>
    </r>
  </si>
  <si>
    <t>https://instagram.com/tiara_gr
https://vk.com/tiaragroup
https://tiara.group
https://catering.tiara.group
e-mail: info@tiara.group</t>
  </si>
  <si>
    <r>
      <t>Медальон из говяжьей вырезки томленый в</t>
    </r>
    <r>
      <rPr>
        <b/>
        <i/>
        <sz val="18"/>
        <color indexed="10"/>
        <rFont val="Helvetica"/>
        <family val="2"/>
      </rPr>
      <t xml:space="preserve"> </t>
    </r>
    <r>
      <rPr>
        <b/>
        <i/>
        <sz val="18"/>
        <rFont val="Helvetica"/>
        <family val="2"/>
      </rPr>
      <t>соусе</t>
    </r>
    <r>
      <rPr>
        <b/>
        <i/>
        <sz val="18"/>
        <color indexed="8"/>
        <rFont val="Helvetica"/>
        <family val="2"/>
      </rPr>
      <t xml:space="preserve"> "Деми-глас"  и весенними овощами 
</t>
    </r>
    <r>
      <rPr>
        <i/>
        <sz val="14"/>
        <color indexed="8"/>
        <rFont val="Helvetica"/>
        <family val="2"/>
      </rPr>
      <t>(говядина, соус Деми-гляс, цукини, баклажаны)</t>
    </r>
  </si>
  <si>
    <r>
      <t xml:space="preserve">Стейк из мраморной говядины с соусом "Деми-глас" и стручковой фасолью
</t>
    </r>
    <r>
      <rPr>
        <i/>
        <sz val="14"/>
        <color indexed="8"/>
        <rFont val="Helvetica"/>
        <family val="2"/>
      </rPr>
      <t xml:space="preserve">(мраморная говядина, соус "Деми-глас",черри, фасоль стручкрвая, тимьян) </t>
    </r>
  </si>
  <si>
    <r>
      <t xml:space="preserve">Стейк из свинины с стручковой фасолью и соусом "Деми-глас"
</t>
    </r>
    <r>
      <rPr>
        <b/>
        <i/>
        <sz val="14"/>
        <color indexed="8"/>
        <rFont val="Helvetica"/>
        <family val="2"/>
      </rPr>
      <t>(св</t>
    </r>
    <r>
      <rPr>
        <i/>
        <sz val="14"/>
        <color indexed="8"/>
        <rFont val="Helvetica"/>
        <family val="2"/>
      </rPr>
      <t>иная корейка, соус "Деми-глас", стручковая фасоль)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</si>
</sst>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"/>
    <numFmt numFmtId="179" formatCode="_-* #,##0.0_р_._-;\-* #,##0.0_р_._-;_-* &quot;-&quot;??_р_._-;_-@_-"/>
    <numFmt numFmtId="180" formatCode="#,##0.00_р_."/>
    <numFmt numFmtId="181" formatCode="#,##0.00_р_.;[Red]#,##0.00_р_."/>
    <numFmt numFmtId="182" formatCode="#,##0_ ;\-#,##0\ "/>
    <numFmt numFmtId="183" formatCode="[$-FC19]d\ mmmm\ yyyy\ &quot;г.&quot;"/>
    <numFmt numFmtId="184" formatCode="0.0"/>
    <numFmt numFmtId="185" formatCode="dd/mm/yy;@"/>
    <numFmt numFmtId="186" formatCode="000000"/>
    <numFmt numFmtId="187" formatCode="\ш\т"/>
    <numFmt numFmtId="188" formatCode="[$-FC19]dddd\,\ d\ mmmm\ yyyy\ &quot;г&quot;\."/>
  </numFmts>
  <fonts count="10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8"/>
      <color indexed="8"/>
      <name val="Helvetica"/>
      <family val="2"/>
    </font>
    <font>
      <i/>
      <sz val="14"/>
      <color indexed="8"/>
      <name val="Helvetica"/>
      <family val="2"/>
    </font>
    <font>
      <b/>
      <i/>
      <sz val="12"/>
      <color indexed="8"/>
      <name val="Helvetica"/>
      <family val="2"/>
    </font>
    <font>
      <sz val="14"/>
      <color indexed="8"/>
      <name val="Helvetica"/>
      <family val="2"/>
    </font>
    <font>
      <sz val="10"/>
      <color indexed="8"/>
      <name val="Helvetica"/>
      <family val="2"/>
    </font>
    <font>
      <sz val="18"/>
      <color indexed="8"/>
      <name val="Helvetica"/>
      <family val="2"/>
    </font>
    <font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i/>
      <sz val="14"/>
      <color indexed="8"/>
      <name val="Helvetic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i/>
      <sz val="18"/>
      <color indexed="10"/>
      <name val="Helvetica"/>
      <family val="2"/>
    </font>
    <font>
      <b/>
      <i/>
      <sz val="18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26"/>
      <color indexed="16"/>
      <name val="Helvetica"/>
      <family val="2"/>
    </font>
    <font>
      <b/>
      <sz val="18"/>
      <color indexed="16"/>
      <name val="Helvetic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Helvetica"/>
      <family val="2"/>
    </font>
    <font>
      <i/>
      <sz val="14"/>
      <color indexed="8"/>
      <name val="Times New Roman"/>
      <family val="1"/>
    </font>
    <font>
      <b/>
      <sz val="18"/>
      <color indexed="8"/>
      <name val="Helvetica"/>
      <family val="2"/>
    </font>
    <font>
      <b/>
      <sz val="14"/>
      <color indexed="8"/>
      <name val="Helvetica"/>
      <family val="2"/>
    </font>
    <font>
      <i/>
      <sz val="12"/>
      <color indexed="8"/>
      <name val="Times New Roman"/>
      <family val="1"/>
    </font>
    <font>
      <b/>
      <sz val="26"/>
      <color indexed="8"/>
      <name val="Helvetica"/>
      <family val="2"/>
    </font>
    <font>
      <sz val="10"/>
      <color indexed="8"/>
      <name val="Arial Cyr"/>
      <family val="0"/>
    </font>
    <font>
      <i/>
      <sz val="12"/>
      <color indexed="8"/>
      <name val="Helvetica"/>
      <family val="2"/>
    </font>
    <font>
      <b/>
      <sz val="22"/>
      <color indexed="8"/>
      <name val="Helvetica"/>
      <family val="2"/>
    </font>
    <font>
      <b/>
      <sz val="20"/>
      <color indexed="8"/>
      <name val="Helvetica"/>
      <family val="2"/>
    </font>
    <font>
      <b/>
      <sz val="18"/>
      <color indexed="26"/>
      <name val="Helvetica"/>
      <family val="2"/>
    </font>
    <font>
      <b/>
      <sz val="12"/>
      <color indexed="26"/>
      <name val="Helvetica"/>
      <family val="2"/>
    </font>
    <font>
      <b/>
      <sz val="16"/>
      <color indexed="8"/>
      <name val="Helvetica"/>
      <family val="2"/>
    </font>
    <font>
      <sz val="21"/>
      <color indexed="8"/>
      <name val="Helvetica"/>
      <family val="2"/>
    </font>
    <font>
      <sz val="12"/>
      <color indexed="8"/>
      <name val="Helvetica"/>
      <family val="2"/>
    </font>
    <font>
      <sz val="1"/>
      <color indexed="8"/>
      <name val="Helvetica"/>
      <family val="2"/>
    </font>
    <font>
      <b/>
      <sz val="18"/>
      <color indexed="26"/>
      <name val="Arial Cyr"/>
      <family val="0"/>
    </font>
    <font>
      <b/>
      <sz val="26"/>
      <color indexed="8"/>
      <name val="Arial Cyr"/>
      <family val="0"/>
    </font>
    <font>
      <sz val="18"/>
      <color indexed="26"/>
      <name val="Helvetica"/>
      <family val="2"/>
    </font>
    <font>
      <sz val="16"/>
      <color indexed="8"/>
      <name val="Helvetica"/>
      <family val="2"/>
    </font>
    <font>
      <b/>
      <sz val="16"/>
      <color indexed="17"/>
      <name val="Helvetica"/>
      <family val="2"/>
    </font>
    <font>
      <b/>
      <sz val="16"/>
      <color indexed="16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26"/>
      <color rgb="FF48281E"/>
      <name val="Helvetica"/>
      <family val="2"/>
    </font>
    <font>
      <b/>
      <sz val="18"/>
      <color rgb="FF48281E"/>
      <name val="Helvetic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Helvetica"/>
      <family val="2"/>
    </font>
    <font>
      <i/>
      <sz val="14"/>
      <color theme="1"/>
      <name val="Helvetica"/>
      <family val="2"/>
    </font>
    <font>
      <b/>
      <sz val="12"/>
      <color theme="1"/>
      <name val="Helvetica"/>
      <family val="2"/>
    </font>
    <font>
      <i/>
      <sz val="14"/>
      <color theme="1"/>
      <name val="Times New Roman"/>
      <family val="1"/>
    </font>
    <font>
      <sz val="18"/>
      <color theme="1"/>
      <name val="Helvetica"/>
      <family val="2"/>
    </font>
    <font>
      <sz val="12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b/>
      <i/>
      <sz val="18"/>
      <color theme="1"/>
      <name val="Helvetica"/>
      <family val="2"/>
    </font>
    <font>
      <b/>
      <sz val="18"/>
      <color theme="1"/>
      <name val="Helvetica"/>
      <family val="2"/>
    </font>
    <font>
      <sz val="14"/>
      <color theme="1"/>
      <name val="Helvetica"/>
      <family val="2"/>
    </font>
    <font>
      <b/>
      <sz val="14"/>
      <color theme="1"/>
      <name val="Helvetica"/>
      <family val="2"/>
    </font>
    <font>
      <i/>
      <sz val="12"/>
      <color theme="1"/>
      <name val="Times New Roman"/>
      <family val="1"/>
    </font>
    <font>
      <b/>
      <i/>
      <sz val="14"/>
      <color theme="1"/>
      <name val="Helvetica"/>
      <family val="2"/>
    </font>
    <font>
      <b/>
      <i/>
      <sz val="12"/>
      <color theme="1"/>
      <name val="Helvetica"/>
      <family val="2"/>
    </font>
    <font>
      <b/>
      <sz val="26"/>
      <color theme="1"/>
      <name val="Helvetica"/>
      <family val="2"/>
    </font>
    <font>
      <sz val="10"/>
      <color theme="1"/>
      <name val="Arial Cyr"/>
      <family val="0"/>
    </font>
    <font>
      <i/>
      <sz val="12"/>
      <color theme="1"/>
      <name val="Helvetica"/>
      <family val="2"/>
    </font>
    <font>
      <b/>
      <sz val="22"/>
      <color theme="1"/>
      <name val="Helvetica"/>
      <family val="2"/>
    </font>
    <font>
      <b/>
      <sz val="20"/>
      <color theme="1"/>
      <name val="Helvetica"/>
      <family val="2"/>
    </font>
    <font>
      <b/>
      <sz val="18"/>
      <color theme="2"/>
      <name val="Helvetica"/>
      <family val="2"/>
    </font>
    <font>
      <b/>
      <sz val="12"/>
      <color theme="2"/>
      <name val="Helvetica"/>
      <family val="2"/>
    </font>
    <font>
      <b/>
      <sz val="16"/>
      <color theme="1"/>
      <name val="Helvetica"/>
      <family val="2"/>
    </font>
    <font>
      <sz val="21"/>
      <color theme="1"/>
      <name val="Helvetica"/>
      <family val="2"/>
    </font>
    <font>
      <sz val="12"/>
      <color theme="1"/>
      <name val="Helvetica"/>
      <family val="2"/>
    </font>
    <font>
      <sz val="1"/>
      <color theme="1"/>
      <name val="Helvetica"/>
      <family val="2"/>
    </font>
    <font>
      <sz val="18"/>
      <color theme="2"/>
      <name val="Helvetica"/>
      <family val="2"/>
    </font>
    <font>
      <b/>
      <sz val="18"/>
      <color theme="2"/>
      <name val="Arial Cyr"/>
      <family val="0"/>
    </font>
    <font>
      <b/>
      <sz val="26"/>
      <color theme="1"/>
      <name val="Arial Cyr"/>
      <family val="0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ADBAD"/>
        <bgColor indexed="64"/>
      </patternFill>
    </fill>
    <fill>
      <patternFill patternType="solid">
        <fgColor rgb="FFFCF5A4"/>
        <bgColor indexed="64"/>
      </patternFill>
    </fill>
    <fill>
      <patternFill patternType="solid">
        <fgColor rgb="FFEED3B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AF7F5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99CC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9966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slantDashDot"/>
    </border>
    <border>
      <left style="medium">
        <color rgb="FF48281E"/>
      </left>
      <right style="thin">
        <color rgb="FF48281E"/>
      </right>
      <top style="thin">
        <color rgb="FF48281E"/>
      </top>
      <bottom style="medium">
        <color rgb="FF48281E"/>
      </bottom>
    </border>
    <border>
      <left style="medium"/>
      <right style="thin"/>
      <top style="medium"/>
      <bottom style="slantDashDot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theme="1"/>
      </right>
      <top style="thin">
        <color theme="1"/>
      </top>
      <bottom>
        <color indexed="63"/>
      </bottom>
    </border>
    <border>
      <left>
        <color indexed="63"/>
      </left>
      <right style="medium">
        <color theme="1"/>
      </right>
      <top style="thin">
        <color theme="1"/>
      </top>
      <bottom style="thin">
        <color rgb="FF48281E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/>
      <right style="thin">
        <color theme="1"/>
      </right>
      <top style="medium"/>
      <bottom style="thin">
        <color theme="1"/>
      </bottom>
    </border>
    <border>
      <left style="thin">
        <color theme="1"/>
      </left>
      <right style="thin">
        <color theme="1"/>
      </right>
      <top style="medium"/>
      <bottom style="thin">
        <color theme="1"/>
      </bottom>
    </border>
    <border>
      <left style="thin">
        <color theme="1"/>
      </left>
      <right style="medium"/>
      <top style="medium"/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8" applyFont="0" applyAlignment="0">
      <protection/>
    </xf>
    <xf numFmtId="0" fontId="69" fillId="29" borderId="9" applyFont="0" applyBorder="0" applyAlignment="0">
      <protection/>
    </xf>
    <xf numFmtId="0" fontId="68" fillId="30" borderId="10" applyFont="0" applyAlignment="0">
      <protection/>
    </xf>
    <xf numFmtId="0" fontId="70" fillId="3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73" fillId="0" borderId="12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76" fillId="0" borderId="0" xfId="0" applyFont="1" applyFill="1" applyBorder="1" applyAlignment="1">
      <alignment vertical="center"/>
    </xf>
    <xf numFmtId="0" fontId="77" fillId="0" borderId="0" xfId="0" applyFont="1" applyBorder="1" applyAlignment="1">
      <alignment vertical="center" wrapText="1"/>
    </xf>
    <xf numFmtId="0" fontId="76" fillId="0" borderId="0" xfId="0" applyFont="1" applyBorder="1" applyAlignment="1">
      <alignment vertical="center"/>
    </xf>
    <xf numFmtId="0" fontId="76" fillId="0" borderId="0" xfId="0" applyFont="1" applyFill="1" applyBorder="1" applyAlignment="1">
      <alignment horizontal="center" vertical="center"/>
    </xf>
    <xf numFmtId="14" fontId="78" fillId="0" borderId="0" xfId="0" applyNumberFormat="1" applyFont="1" applyFill="1" applyBorder="1" applyAlignment="1">
      <alignment vertical="center" wrapText="1"/>
    </xf>
    <xf numFmtId="20" fontId="78" fillId="0" borderId="0" xfId="0" applyNumberFormat="1" applyFont="1" applyFill="1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 wrapText="1"/>
    </xf>
    <xf numFmtId="0" fontId="79" fillId="0" borderId="0" xfId="56" applyFont="1" applyFill="1" applyBorder="1" applyAlignment="1">
      <alignment horizontal="left" vertical="center" wrapText="1"/>
      <protection/>
    </xf>
    <xf numFmtId="0" fontId="80" fillId="0" borderId="0" xfId="0" applyFont="1" applyFill="1" applyBorder="1" applyAlignment="1">
      <alignment horizontal="right" vertical="center"/>
    </xf>
    <xf numFmtId="0" fontId="81" fillId="0" borderId="0" xfId="56" applyFont="1" applyFill="1" applyBorder="1" applyAlignment="1">
      <alignment horizontal="left" vertical="top" wrapText="1"/>
      <protection/>
    </xf>
    <xf numFmtId="0" fontId="82" fillId="0" borderId="0" xfId="56" applyFont="1" applyFill="1" applyBorder="1" applyAlignment="1">
      <alignment horizontal="left" vertical="top" wrapText="1"/>
      <protection/>
    </xf>
    <xf numFmtId="0" fontId="83" fillId="0" borderId="0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vertical="center" wrapText="1"/>
    </xf>
    <xf numFmtId="0" fontId="85" fillId="0" borderId="0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horizontal="left" vertical="center" wrapText="1"/>
    </xf>
    <xf numFmtId="1" fontId="86" fillId="0" borderId="0" xfId="0" applyNumberFormat="1" applyFont="1" applyFill="1" applyBorder="1" applyAlignment="1">
      <alignment horizontal="center" vertical="center"/>
    </xf>
    <xf numFmtId="182" fontId="86" fillId="0" borderId="0" xfId="0" applyNumberFormat="1" applyFont="1" applyFill="1" applyBorder="1" applyAlignment="1">
      <alignment horizontal="center" vertical="center"/>
    </xf>
    <xf numFmtId="0" fontId="81" fillId="0" borderId="0" xfId="56" applyFont="1" applyFill="1" applyBorder="1" applyAlignment="1">
      <alignment vertical="top" wrapText="1"/>
      <protection/>
    </xf>
    <xf numFmtId="0" fontId="82" fillId="0" borderId="0" xfId="56" applyFont="1" applyFill="1" applyBorder="1" applyAlignment="1">
      <alignment vertical="top" wrapText="1"/>
      <protection/>
    </xf>
    <xf numFmtId="0" fontId="87" fillId="0" borderId="0" xfId="56" applyFont="1" applyFill="1" applyBorder="1" applyAlignment="1">
      <alignment vertical="top" wrapText="1"/>
      <protection/>
    </xf>
    <xf numFmtId="0" fontId="81" fillId="0" borderId="0" xfId="56" applyFont="1" applyBorder="1" applyAlignment="1">
      <alignment vertical="top" wrapText="1"/>
      <protection/>
    </xf>
    <xf numFmtId="0" fontId="82" fillId="0" borderId="0" xfId="56" applyFont="1" applyBorder="1" applyAlignment="1">
      <alignment vertical="top" wrapText="1"/>
      <protection/>
    </xf>
    <xf numFmtId="1" fontId="77" fillId="0" borderId="0" xfId="0" applyNumberFormat="1" applyFont="1" applyFill="1" applyBorder="1" applyAlignment="1">
      <alignment vertical="center" wrapText="1"/>
    </xf>
    <xf numFmtId="0" fontId="84" fillId="0" borderId="0" xfId="53" applyFont="1" applyFill="1" applyBorder="1" applyAlignment="1">
      <alignment horizontal="left" vertical="center" wrapText="1"/>
      <protection/>
    </xf>
    <xf numFmtId="0" fontId="88" fillId="0" borderId="0" xfId="53" applyFont="1" applyFill="1" applyBorder="1" applyAlignment="1">
      <alignment horizontal="left" vertical="center" wrapText="1"/>
      <protection/>
    </xf>
    <xf numFmtId="0" fontId="86" fillId="0" borderId="0" xfId="53" applyFont="1" applyFill="1" applyBorder="1" applyAlignment="1">
      <alignment horizontal="center" vertical="center" wrapText="1"/>
      <protection/>
    </xf>
    <xf numFmtId="0" fontId="76" fillId="35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1" fontId="88" fillId="0" borderId="0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left" vertical="center" wrapText="1"/>
    </xf>
    <xf numFmtId="0" fontId="84" fillId="0" borderId="0" xfId="53" applyFont="1" applyFill="1" applyBorder="1" applyAlignment="1">
      <alignment vertical="center" wrapText="1"/>
      <protection/>
    </xf>
    <xf numFmtId="0" fontId="89" fillId="0" borderId="0" xfId="53" applyFont="1" applyFill="1" applyBorder="1" applyAlignment="1">
      <alignment horizontal="center" vertical="center"/>
      <protection/>
    </xf>
    <xf numFmtId="0" fontId="86" fillId="0" borderId="0" xfId="53" applyFont="1" applyFill="1" applyBorder="1" applyAlignment="1">
      <alignment horizontal="center" vertical="center"/>
      <protection/>
    </xf>
    <xf numFmtId="0" fontId="90" fillId="0" borderId="0" xfId="52" applyFont="1" applyFill="1" applyBorder="1" applyAlignment="1">
      <alignment horizontal="right" vertical="center" wrapText="1"/>
      <protection/>
    </xf>
    <xf numFmtId="0" fontId="90" fillId="0" borderId="0" xfId="52" applyFont="1" applyFill="1" applyBorder="1" applyAlignment="1">
      <alignment horizontal="center" vertical="center"/>
      <protection/>
    </xf>
    <xf numFmtId="0" fontId="89" fillId="0" borderId="0" xfId="52" applyFont="1" applyFill="1" applyBorder="1" applyAlignment="1">
      <alignment horizontal="center" vertical="center"/>
      <protection/>
    </xf>
    <xf numFmtId="1" fontId="88" fillId="36" borderId="13" xfId="0" applyNumberFormat="1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left" vertical="center" wrapText="1"/>
    </xf>
    <xf numFmtId="1" fontId="88" fillId="0" borderId="13" xfId="0" applyNumberFormat="1" applyFont="1" applyFill="1" applyBorder="1" applyAlignment="1">
      <alignment horizontal="center"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vertical="center" wrapText="1"/>
    </xf>
    <xf numFmtId="0" fontId="89" fillId="0" borderId="0" xfId="0" applyFont="1" applyFill="1" applyBorder="1" applyAlignment="1">
      <alignment horizontal="center" vertical="center"/>
    </xf>
    <xf numFmtId="171" fontId="89" fillId="0" borderId="0" xfId="0" applyNumberFormat="1" applyFont="1" applyFill="1" applyBorder="1" applyAlignment="1">
      <alignment horizontal="center" vertical="center"/>
    </xf>
    <xf numFmtId="1" fontId="88" fillId="0" borderId="16" xfId="0" applyNumberFormat="1" applyFont="1" applyFill="1" applyBorder="1" applyAlignment="1">
      <alignment horizontal="center" vertical="center"/>
    </xf>
    <xf numFmtId="1" fontId="88" fillId="0" borderId="17" xfId="0" applyNumberFormat="1" applyFont="1" applyFill="1" applyBorder="1" applyAlignment="1">
      <alignment horizontal="center" vertical="center"/>
    </xf>
    <xf numFmtId="0" fontId="83" fillId="0" borderId="18" xfId="0" applyFont="1" applyFill="1" applyBorder="1" applyAlignment="1">
      <alignment horizontal="left" vertical="center" wrapText="1"/>
    </xf>
    <xf numFmtId="0" fontId="83" fillId="0" borderId="19" xfId="0" applyFont="1" applyFill="1" applyBorder="1" applyAlignment="1">
      <alignment horizontal="left" vertical="center" wrapText="1"/>
    </xf>
    <xf numFmtId="0" fontId="83" fillId="0" borderId="20" xfId="0" applyFont="1" applyFill="1" applyBorder="1" applyAlignment="1">
      <alignment vertical="center" wrapText="1"/>
    </xf>
    <xf numFmtId="0" fontId="83" fillId="0" borderId="20" xfId="0" applyFont="1" applyFill="1" applyBorder="1" applyAlignment="1">
      <alignment horizontal="left" vertical="center" wrapText="1"/>
    </xf>
    <xf numFmtId="1" fontId="86" fillId="0" borderId="21" xfId="0" applyNumberFormat="1" applyFont="1" applyBorder="1" applyAlignment="1">
      <alignment horizontal="center" vertical="center"/>
    </xf>
    <xf numFmtId="1" fontId="88" fillId="0" borderId="0" xfId="53" applyNumberFormat="1" applyFont="1" applyFill="1" applyBorder="1" applyAlignment="1">
      <alignment horizontal="left" vertical="center" wrapText="1"/>
      <protection/>
    </xf>
    <xf numFmtId="1" fontId="89" fillId="0" borderId="0" xfId="0" applyNumberFormat="1" applyFont="1" applyFill="1" applyBorder="1" applyAlignment="1">
      <alignment horizontal="center" vertical="center"/>
    </xf>
    <xf numFmtId="1" fontId="89" fillId="0" borderId="0" xfId="53" applyNumberFormat="1" applyFont="1" applyFill="1" applyBorder="1" applyAlignment="1">
      <alignment horizontal="center" vertical="center"/>
      <protection/>
    </xf>
    <xf numFmtId="1" fontId="76" fillId="0" borderId="0" xfId="0" applyNumberFormat="1" applyFont="1" applyBorder="1" applyAlignment="1">
      <alignment vertical="center"/>
    </xf>
    <xf numFmtId="14" fontId="86" fillId="0" borderId="0" xfId="0" applyNumberFormat="1" applyFont="1" applyFill="1" applyBorder="1" applyAlignment="1">
      <alignment horizontal="left" vertical="top"/>
    </xf>
    <xf numFmtId="0" fontId="85" fillId="0" borderId="0" xfId="0" applyFont="1" applyBorder="1" applyAlignment="1">
      <alignment horizontal="left" vertical="top"/>
    </xf>
    <xf numFmtId="0" fontId="85" fillId="0" borderId="22" xfId="0" applyFont="1" applyFill="1" applyBorder="1" applyAlignment="1">
      <alignment horizontal="left" vertical="top"/>
    </xf>
    <xf numFmtId="0" fontId="85" fillId="0" borderId="23" xfId="0" applyFont="1" applyFill="1" applyBorder="1" applyAlignment="1">
      <alignment horizontal="left" vertical="top"/>
    </xf>
    <xf numFmtId="0" fontId="85" fillId="0" borderId="0" xfId="0" applyFont="1" applyFill="1" applyBorder="1" applyAlignment="1">
      <alignment horizontal="left" vertical="top"/>
    </xf>
    <xf numFmtId="0" fontId="85" fillId="0" borderId="24" xfId="0" applyFont="1" applyFill="1" applyBorder="1" applyAlignment="1">
      <alignment horizontal="left" vertical="top"/>
    </xf>
    <xf numFmtId="14" fontId="85" fillId="0" borderId="0" xfId="0" applyNumberFormat="1" applyFont="1" applyBorder="1" applyAlignment="1">
      <alignment horizontal="right" vertical="center"/>
    </xf>
    <xf numFmtId="14" fontId="78" fillId="0" borderId="21" xfId="0" applyNumberFormat="1" applyFont="1" applyBorder="1" applyAlignment="1">
      <alignment horizontal="center" vertical="center" wrapText="1"/>
    </xf>
    <xf numFmtId="1" fontId="91" fillId="0" borderId="0" xfId="0" applyNumberFormat="1" applyFont="1" applyFill="1" applyBorder="1" applyAlignment="1">
      <alignment horizontal="center" vertical="center"/>
    </xf>
    <xf numFmtId="1" fontId="90" fillId="0" borderId="0" xfId="52" applyNumberFormat="1" applyFont="1" applyFill="1" applyBorder="1" applyAlignment="1">
      <alignment horizontal="center" vertical="center"/>
      <protection/>
    </xf>
    <xf numFmtId="1" fontId="92" fillId="0" borderId="0" xfId="52" applyNumberFormat="1" applyFont="1" applyFill="1" applyBorder="1" applyAlignment="1">
      <alignment horizontal="center" vertical="center"/>
      <protection/>
    </xf>
    <xf numFmtId="1" fontId="86" fillId="33" borderId="16" xfId="0" applyNumberFormat="1" applyFont="1" applyFill="1" applyBorder="1" applyAlignment="1">
      <alignment horizontal="center" vertical="center"/>
    </xf>
    <xf numFmtId="182" fontId="86" fillId="33" borderId="16" xfId="0" applyNumberFormat="1" applyFont="1" applyFill="1" applyBorder="1" applyAlignment="1">
      <alignment horizontal="center" vertical="center"/>
    </xf>
    <xf numFmtId="182" fontId="86" fillId="33" borderId="17" xfId="0" applyNumberFormat="1" applyFont="1" applyFill="1" applyBorder="1" applyAlignment="1">
      <alignment horizontal="center" vertical="center"/>
    </xf>
    <xf numFmtId="1" fontId="88" fillId="33" borderId="16" xfId="53" applyNumberFormat="1" applyFont="1" applyFill="1" applyBorder="1" applyAlignment="1">
      <alignment horizontal="left" vertical="center" wrapText="1"/>
      <protection/>
    </xf>
    <xf numFmtId="0" fontId="88" fillId="33" borderId="16" xfId="53" applyFont="1" applyFill="1" applyBorder="1" applyAlignment="1">
      <alignment horizontal="left" vertical="center" wrapText="1"/>
      <protection/>
    </xf>
    <xf numFmtId="0" fontId="86" fillId="33" borderId="16" xfId="53" applyFont="1" applyFill="1" applyBorder="1" applyAlignment="1">
      <alignment horizontal="center" vertical="center" wrapText="1"/>
      <protection/>
    </xf>
    <xf numFmtId="0" fontId="86" fillId="33" borderId="17" xfId="53" applyFont="1" applyFill="1" applyBorder="1" applyAlignment="1">
      <alignment horizontal="center" vertical="center" wrapText="1"/>
      <protection/>
    </xf>
    <xf numFmtId="1" fontId="88" fillId="33" borderId="16" xfId="53" applyNumberFormat="1" applyFont="1" applyFill="1" applyBorder="1" applyAlignment="1">
      <alignment horizontal="center" vertical="center"/>
      <protection/>
    </xf>
    <xf numFmtId="0" fontId="88" fillId="33" borderId="16" xfId="53" applyFont="1" applyFill="1" applyBorder="1" applyAlignment="1">
      <alignment horizontal="center" vertical="center"/>
      <protection/>
    </xf>
    <xf numFmtId="0" fontId="86" fillId="33" borderId="16" xfId="53" applyFont="1" applyFill="1" applyBorder="1" applyAlignment="1">
      <alignment horizontal="center" vertical="center"/>
      <protection/>
    </xf>
    <xf numFmtId="0" fontId="86" fillId="33" borderId="17" xfId="53" applyFont="1" applyFill="1" applyBorder="1" applyAlignment="1">
      <alignment horizontal="center" vertical="center"/>
      <protection/>
    </xf>
    <xf numFmtId="1" fontId="86" fillId="33" borderId="16" xfId="53" applyNumberFormat="1" applyFont="1" applyFill="1" applyBorder="1" applyAlignment="1">
      <alignment horizontal="center" vertical="center"/>
      <protection/>
    </xf>
    <xf numFmtId="1" fontId="89" fillId="33" borderId="25" xfId="53" applyNumberFormat="1" applyFont="1" applyFill="1" applyBorder="1" applyAlignment="1">
      <alignment horizontal="center" vertical="center"/>
      <protection/>
    </xf>
    <xf numFmtId="0" fontId="89" fillId="33" borderId="25" xfId="53" applyFont="1" applyFill="1" applyBorder="1" applyAlignment="1">
      <alignment horizontal="center" vertical="center"/>
      <protection/>
    </xf>
    <xf numFmtId="1" fontId="86" fillId="33" borderId="25" xfId="53" applyNumberFormat="1" applyFont="1" applyFill="1" applyBorder="1" applyAlignment="1">
      <alignment horizontal="center" vertical="center"/>
      <protection/>
    </xf>
    <xf numFmtId="0" fontId="86" fillId="33" borderId="26" xfId="53" applyFont="1" applyFill="1" applyBorder="1" applyAlignment="1">
      <alignment horizontal="center" vertical="center"/>
      <protection/>
    </xf>
    <xf numFmtId="0" fontId="93" fillId="33" borderId="27" xfId="53" applyFont="1" applyFill="1" applyBorder="1" applyAlignment="1">
      <alignment horizontal="right" vertical="center" wrapText="1"/>
      <protection/>
    </xf>
    <xf numFmtId="0" fontId="94" fillId="33" borderId="18" xfId="53" applyFont="1" applyFill="1" applyBorder="1" applyAlignment="1">
      <alignment horizontal="right" vertical="center" wrapText="1"/>
      <protection/>
    </xf>
    <xf numFmtId="0" fontId="94" fillId="33" borderId="18" xfId="0" applyFont="1" applyFill="1" applyBorder="1" applyAlignment="1">
      <alignment horizontal="right" vertical="center" wrapText="1"/>
    </xf>
    <xf numFmtId="14" fontId="95" fillId="37" borderId="21" xfId="0" applyNumberFormat="1" applyFont="1" applyFill="1" applyBorder="1" applyAlignment="1">
      <alignment horizontal="center" vertical="center"/>
    </xf>
    <xf numFmtId="1" fontId="96" fillId="37" borderId="21" xfId="0" applyNumberFormat="1" applyFont="1" applyFill="1" applyBorder="1" applyAlignment="1">
      <alignment horizontal="center" vertical="center" wrapText="1"/>
    </xf>
    <xf numFmtId="0" fontId="90" fillId="38" borderId="28" xfId="0" applyFont="1" applyFill="1" applyBorder="1" applyAlignment="1">
      <alignment horizontal="center" vertical="center"/>
    </xf>
    <xf numFmtId="1" fontId="78" fillId="38" borderId="29" xfId="0" applyNumberFormat="1" applyFont="1" applyFill="1" applyBorder="1" applyAlignment="1">
      <alignment horizontal="center" vertical="center" wrapText="1"/>
    </xf>
    <xf numFmtId="0" fontId="78" fillId="38" borderId="29" xfId="0" applyFont="1" applyFill="1" applyBorder="1" applyAlignment="1">
      <alignment horizontal="center" vertical="center" wrapText="1"/>
    </xf>
    <xf numFmtId="0" fontId="78" fillId="38" borderId="30" xfId="0" applyFont="1" applyFill="1" applyBorder="1" applyAlignment="1">
      <alignment horizontal="center" vertical="center" wrapText="1"/>
    </xf>
    <xf numFmtId="0" fontId="90" fillId="38" borderId="28" xfId="52" applyFont="1" applyFill="1" applyBorder="1" applyAlignment="1">
      <alignment horizontal="center" vertical="center"/>
      <protection/>
    </xf>
    <xf numFmtId="1" fontId="78" fillId="38" borderId="29" xfId="52" applyNumberFormat="1" applyFont="1" applyFill="1" applyBorder="1" applyAlignment="1">
      <alignment horizontal="center" vertical="center" wrapText="1"/>
      <protection/>
    </xf>
    <xf numFmtId="0" fontId="78" fillId="38" borderId="29" xfId="52" applyFont="1" applyFill="1" applyBorder="1" applyAlignment="1">
      <alignment horizontal="center" vertical="center" wrapText="1"/>
      <protection/>
    </xf>
    <xf numFmtId="0" fontId="78" fillId="38" borderId="30" xfId="52" applyFont="1" applyFill="1" applyBorder="1" applyAlignment="1">
      <alignment horizontal="center" vertical="center" wrapText="1"/>
      <protection/>
    </xf>
    <xf numFmtId="0" fontId="90" fillId="38" borderId="28" xfId="52" applyFont="1" applyFill="1" applyBorder="1" applyAlignment="1">
      <alignment horizontal="center" vertical="center"/>
      <protection/>
    </xf>
    <xf numFmtId="0" fontId="84" fillId="38" borderId="31" xfId="52" applyFont="1" applyFill="1" applyBorder="1" applyAlignment="1">
      <alignment horizontal="left" vertical="center" wrapText="1"/>
      <protection/>
    </xf>
    <xf numFmtId="1" fontId="89" fillId="38" borderId="32" xfId="52" applyNumberFormat="1" applyFont="1" applyFill="1" applyBorder="1" applyAlignment="1">
      <alignment horizontal="center" vertical="center"/>
      <protection/>
    </xf>
    <xf numFmtId="0" fontId="78" fillId="38" borderId="33" xfId="52" applyFont="1" applyFill="1" applyBorder="1" applyAlignment="1">
      <alignment horizontal="right" vertical="center"/>
      <protection/>
    </xf>
    <xf numFmtId="1" fontId="86" fillId="38" borderId="34" xfId="52" applyNumberFormat="1" applyFont="1" applyFill="1" applyBorder="1" applyAlignment="1">
      <alignment horizontal="center" vertical="center"/>
      <protection/>
    </xf>
    <xf numFmtId="0" fontId="97" fillId="38" borderId="35" xfId="52" applyFont="1" applyFill="1" applyBorder="1" applyAlignment="1">
      <alignment horizontal="left" vertical="center" wrapText="1"/>
      <protection/>
    </xf>
    <xf numFmtId="1" fontId="89" fillId="38" borderId="36" xfId="52" applyNumberFormat="1" applyFont="1" applyFill="1" applyBorder="1" applyAlignment="1">
      <alignment horizontal="center" vertical="center"/>
      <protection/>
    </xf>
    <xf numFmtId="0" fontId="78" fillId="38" borderId="37" xfId="52" applyFont="1" applyFill="1" applyBorder="1" applyAlignment="1">
      <alignment horizontal="right" vertical="center"/>
      <protection/>
    </xf>
    <xf numFmtId="1" fontId="86" fillId="38" borderId="38" xfId="52" applyNumberFormat="1" applyFont="1" applyFill="1" applyBorder="1" applyAlignment="1">
      <alignment horizontal="center" vertical="center"/>
      <protection/>
    </xf>
    <xf numFmtId="1" fontId="89" fillId="38" borderId="0" xfId="52" applyNumberFormat="1" applyFont="1" applyFill="1" applyBorder="1" applyAlignment="1">
      <alignment horizontal="center" vertical="center"/>
      <protection/>
    </xf>
    <xf numFmtId="0" fontId="89" fillId="38" borderId="39" xfId="52" applyFont="1" applyFill="1" applyBorder="1" applyAlignment="1">
      <alignment horizontal="center" vertical="center"/>
      <protection/>
    </xf>
    <xf numFmtId="0" fontId="89" fillId="38" borderId="40" xfId="52" applyFont="1" applyFill="1" applyBorder="1" applyAlignment="1">
      <alignment horizontal="center" vertical="center"/>
      <protection/>
    </xf>
    <xf numFmtId="0" fontId="89" fillId="38" borderId="0" xfId="52" applyFont="1" applyFill="1" applyBorder="1" applyAlignment="1">
      <alignment horizontal="center" vertical="center"/>
      <protection/>
    </xf>
    <xf numFmtId="0" fontId="89" fillId="38" borderId="41" xfId="52" applyFont="1" applyFill="1" applyBorder="1" applyAlignment="1">
      <alignment horizontal="center" vertical="center"/>
      <protection/>
    </xf>
    <xf numFmtId="1" fontId="92" fillId="38" borderId="0" xfId="52" applyNumberFormat="1" applyFont="1" applyFill="1" applyBorder="1" applyAlignment="1">
      <alignment horizontal="center" vertical="center"/>
      <protection/>
    </xf>
    <xf numFmtId="1" fontId="92" fillId="38" borderId="42" xfId="52" applyNumberFormat="1" applyFont="1" applyFill="1" applyBorder="1" applyAlignment="1">
      <alignment horizontal="center" vertical="center"/>
      <protection/>
    </xf>
    <xf numFmtId="0" fontId="89" fillId="38" borderId="43" xfId="52" applyFont="1" applyFill="1" applyBorder="1" applyAlignment="1">
      <alignment horizontal="center" vertical="center"/>
      <protection/>
    </xf>
    <xf numFmtId="0" fontId="89" fillId="38" borderId="44" xfId="52" applyFont="1" applyFill="1" applyBorder="1" applyAlignment="1">
      <alignment horizontal="center" vertical="center"/>
      <protection/>
    </xf>
    <xf numFmtId="0" fontId="90" fillId="38" borderId="45" xfId="52" applyFont="1" applyFill="1" applyBorder="1" applyAlignment="1">
      <alignment horizontal="right" vertical="center" wrapText="1"/>
      <protection/>
    </xf>
    <xf numFmtId="1" fontId="86" fillId="39" borderId="29" xfId="53" applyNumberFormat="1" applyFont="1" applyFill="1" applyBorder="1" applyAlignment="1">
      <alignment horizontal="center" vertical="center"/>
      <protection/>
    </xf>
    <xf numFmtId="0" fontId="86" fillId="39" borderId="29" xfId="53" applyFont="1" applyFill="1" applyBorder="1" applyAlignment="1">
      <alignment horizontal="center" vertical="center"/>
      <protection/>
    </xf>
    <xf numFmtId="1" fontId="86" fillId="39" borderId="13" xfId="53" applyNumberFormat="1" applyFont="1" applyFill="1" applyBorder="1" applyAlignment="1">
      <alignment horizontal="center" vertical="center"/>
      <protection/>
    </xf>
    <xf numFmtId="0" fontId="86" fillId="39" borderId="13" xfId="53" applyFont="1" applyFill="1" applyBorder="1" applyAlignment="1">
      <alignment horizontal="center" vertical="center"/>
      <protection/>
    </xf>
    <xf numFmtId="0" fontId="86" fillId="39" borderId="15" xfId="53" applyFont="1" applyFill="1" applyBorder="1" applyAlignment="1">
      <alignment horizontal="center" vertical="center"/>
      <protection/>
    </xf>
    <xf numFmtId="1" fontId="86" fillId="39" borderId="16" xfId="53" applyNumberFormat="1" applyFont="1" applyFill="1" applyBorder="1" applyAlignment="1">
      <alignment horizontal="center" vertical="center"/>
      <protection/>
    </xf>
    <xf numFmtId="0" fontId="86" fillId="39" borderId="16" xfId="53" applyFont="1" applyFill="1" applyBorder="1" applyAlignment="1">
      <alignment horizontal="center" vertical="center"/>
      <protection/>
    </xf>
    <xf numFmtId="0" fontId="86" fillId="39" borderId="17" xfId="53" applyFont="1" applyFill="1" applyBorder="1" applyAlignment="1">
      <alignment horizontal="center" vertical="center"/>
      <protection/>
    </xf>
    <xf numFmtId="1" fontId="78" fillId="25" borderId="29" xfId="0" applyNumberFormat="1" applyFont="1" applyFill="1" applyBorder="1" applyAlignment="1">
      <alignment horizontal="center" vertical="center" wrapText="1"/>
    </xf>
    <xf numFmtId="0" fontId="78" fillId="25" borderId="29" xfId="0" applyFont="1" applyFill="1" applyBorder="1" applyAlignment="1">
      <alignment horizontal="center" vertical="center" wrapText="1"/>
    </xf>
    <xf numFmtId="0" fontId="90" fillId="25" borderId="28" xfId="0" applyFont="1" applyFill="1" applyBorder="1" applyAlignment="1">
      <alignment horizontal="center" vertical="center"/>
    </xf>
    <xf numFmtId="0" fontId="78" fillId="25" borderId="30" xfId="0" applyFont="1" applyFill="1" applyBorder="1" applyAlignment="1">
      <alignment horizontal="center" vertical="center" wrapText="1"/>
    </xf>
    <xf numFmtId="0" fontId="97" fillId="40" borderId="46" xfId="52" applyFont="1" applyFill="1" applyBorder="1" applyAlignment="1">
      <alignment horizontal="left" vertical="center" wrapText="1"/>
      <protection/>
    </xf>
    <xf numFmtId="0" fontId="97" fillId="41" borderId="47" xfId="52" applyFont="1" applyFill="1" applyBorder="1" applyAlignment="1">
      <alignment horizontal="left" vertical="center" wrapText="1"/>
      <protection/>
    </xf>
    <xf numFmtId="0" fontId="93" fillId="39" borderId="28" xfId="53" applyFont="1" applyFill="1" applyBorder="1" applyAlignment="1">
      <alignment horizontal="right" vertical="center" wrapText="1"/>
      <protection/>
    </xf>
    <xf numFmtId="0" fontId="93" fillId="39" borderId="14" xfId="53" applyFont="1" applyFill="1" applyBorder="1" applyAlignment="1">
      <alignment horizontal="right" vertical="center"/>
      <protection/>
    </xf>
    <xf numFmtId="0" fontId="93" fillId="39" borderId="18" xfId="53" applyFont="1" applyFill="1" applyBorder="1" applyAlignment="1">
      <alignment horizontal="right" vertical="center" wrapText="1"/>
      <protection/>
    </xf>
    <xf numFmtId="0" fontId="97" fillId="41" borderId="46" xfId="52" applyFont="1" applyFill="1" applyBorder="1" applyAlignment="1">
      <alignment horizontal="left" vertical="center" wrapText="1"/>
      <protection/>
    </xf>
    <xf numFmtId="0" fontId="97" fillId="41" borderId="48" xfId="52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vertical="center"/>
    </xf>
    <xf numFmtId="0" fontId="9" fillId="0" borderId="0" xfId="56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textRotation="180" wrapText="1"/>
    </xf>
    <xf numFmtId="0" fontId="8" fillId="0" borderId="49" xfId="0" applyFont="1" applyFill="1" applyBorder="1" applyAlignment="1">
      <alignment horizontal="left" vertical="top"/>
    </xf>
    <xf numFmtId="0" fontId="3" fillId="0" borderId="50" xfId="0" applyFont="1" applyFill="1" applyBorder="1" applyAlignment="1">
      <alignment horizontal="left" vertical="center" wrapText="1"/>
    </xf>
    <xf numFmtId="1" fontId="11" fillId="0" borderId="51" xfId="0" applyNumberFormat="1" applyFont="1" applyFill="1" applyBorder="1" applyAlignment="1">
      <alignment horizontal="center" vertical="center"/>
    </xf>
    <xf numFmtId="1" fontId="11" fillId="0" borderId="5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8" fillId="0" borderId="53" xfId="0" applyFont="1" applyFill="1" applyBorder="1" applyAlignment="1">
      <alignment horizontal="left" vertical="top"/>
    </xf>
    <xf numFmtId="0" fontId="98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horizontal="justify" vertical="center"/>
    </xf>
    <xf numFmtId="0" fontId="100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87" fillId="0" borderId="0" xfId="56" applyFont="1" applyFill="1" applyBorder="1" applyAlignment="1">
      <alignment horizontal="left" vertical="top" wrapText="1"/>
      <protection/>
    </xf>
    <xf numFmtId="0" fontId="81" fillId="0" borderId="0" xfId="0" applyFont="1" applyFill="1" applyBorder="1" applyAlignment="1">
      <alignment vertical="top" wrapText="1"/>
    </xf>
    <xf numFmtId="0" fontId="82" fillId="0" borderId="0" xfId="0" applyFont="1" applyFill="1" applyBorder="1" applyAlignment="1">
      <alignment vertical="top" wrapText="1"/>
    </xf>
    <xf numFmtId="0" fontId="94" fillId="33" borderId="54" xfId="53" applyFont="1" applyFill="1" applyBorder="1" applyAlignment="1">
      <alignment horizontal="right" vertical="center" wrapText="1"/>
      <protection/>
    </xf>
    <xf numFmtId="1" fontId="88" fillId="33" borderId="55" xfId="53" applyNumberFormat="1" applyFont="1" applyFill="1" applyBorder="1" applyAlignment="1">
      <alignment horizontal="center" vertical="center"/>
      <protection/>
    </xf>
    <xf numFmtId="0" fontId="88" fillId="33" borderId="55" xfId="53" applyFont="1" applyFill="1" applyBorder="1" applyAlignment="1">
      <alignment horizontal="center" vertical="center"/>
      <protection/>
    </xf>
    <xf numFmtId="1" fontId="86" fillId="33" borderId="55" xfId="53" applyNumberFormat="1" applyFont="1" applyFill="1" applyBorder="1" applyAlignment="1">
      <alignment horizontal="center" vertical="center"/>
      <protection/>
    </xf>
    <xf numFmtId="0" fontId="86" fillId="33" borderId="56" xfId="53" applyFont="1" applyFill="1" applyBorder="1" applyAlignment="1">
      <alignment horizontal="center" vertical="center"/>
      <protection/>
    </xf>
    <xf numFmtId="1" fontId="86" fillId="39" borderId="30" xfId="53" applyNumberFormat="1" applyFont="1" applyFill="1" applyBorder="1" applyAlignment="1">
      <alignment horizontal="center" vertical="center"/>
      <protection/>
    </xf>
    <xf numFmtId="0" fontId="85" fillId="0" borderId="57" xfId="0" applyFont="1" applyFill="1" applyBorder="1" applyAlignment="1">
      <alignment horizontal="left" vertical="top"/>
    </xf>
    <xf numFmtId="0" fontId="90" fillId="25" borderId="58" xfId="0" applyFont="1" applyFill="1" applyBorder="1" applyAlignment="1">
      <alignment horizontal="center" vertical="center" wrapText="1"/>
    </xf>
    <xf numFmtId="1" fontId="78" fillId="25" borderId="59" xfId="0" applyNumberFormat="1" applyFont="1" applyFill="1" applyBorder="1" applyAlignment="1">
      <alignment horizontal="center" vertical="center" wrapText="1"/>
    </xf>
    <xf numFmtId="0" fontId="78" fillId="25" borderId="59" xfId="0" applyFont="1" applyFill="1" applyBorder="1" applyAlignment="1">
      <alignment horizontal="center" vertical="center"/>
    </xf>
    <xf numFmtId="1" fontId="78" fillId="25" borderId="59" xfId="0" applyNumberFormat="1" applyFont="1" applyFill="1" applyBorder="1" applyAlignment="1">
      <alignment horizontal="center" vertical="center"/>
    </xf>
    <xf numFmtId="0" fontId="78" fillId="25" borderId="59" xfId="0" applyFont="1" applyFill="1" applyBorder="1" applyAlignment="1">
      <alignment horizontal="center" vertical="center" wrapText="1"/>
    </xf>
    <xf numFmtId="0" fontId="78" fillId="25" borderId="60" xfId="0" applyFont="1" applyFill="1" applyBorder="1" applyAlignment="1">
      <alignment horizontal="center" vertical="center"/>
    </xf>
    <xf numFmtId="0" fontId="83" fillId="36" borderId="61" xfId="0" applyFont="1" applyFill="1" applyBorder="1" applyAlignment="1">
      <alignment vertical="center" wrapText="1"/>
    </xf>
    <xf numFmtId="1" fontId="88" fillId="36" borderId="62" xfId="0" applyNumberFormat="1" applyFont="1" applyFill="1" applyBorder="1" applyAlignment="1">
      <alignment horizontal="center" vertical="center"/>
    </xf>
    <xf numFmtId="0" fontId="83" fillId="0" borderId="63" xfId="0" applyFont="1" applyFill="1" applyBorder="1" applyAlignment="1">
      <alignment vertical="center" wrapText="1"/>
    </xf>
    <xf numFmtId="1" fontId="88" fillId="0" borderId="64" xfId="0" applyNumberFormat="1" applyFont="1" applyFill="1" applyBorder="1" applyAlignment="1">
      <alignment horizontal="center" vertical="center"/>
    </xf>
    <xf numFmtId="1" fontId="88" fillId="0" borderId="65" xfId="0" applyNumberFormat="1" applyFont="1" applyFill="1" applyBorder="1" applyAlignment="1">
      <alignment horizontal="center" vertical="center"/>
    </xf>
    <xf numFmtId="1" fontId="88" fillId="0" borderId="37" xfId="0" applyNumberFormat="1" applyFont="1" applyFill="1" applyBorder="1" applyAlignment="1">
      <alignment horizontal="center" vertical="center"/>
    </xf>
    <xf numFmtId="0" fontId="90" fillId="25" borderId="31" xfId="54" applyFont="1" applyFill="1" applyBorder="1" applyAlignment="1">
      <alignment horizontal="center" vertical="center"/>
      <protection/>
    </xf>
    <xf numFmtId="1" fontId="78" fillId="25" borderId="33" xfId="54" applyNumberFormat="1" applyFont="1" applyFill="1" applyBorder="1" applyAlignment="1">
      <alignment horizontal="center" vertical="center" wrapText="1"/>
      <protection/>
    </xf>
    <xf numFmtId="0" fontId="78" fillId="25" borderId="33" xfId="54" applyFont="1" applyFill="1" applyBorder="1" applyAlignment="1">
      <alignment horizontal="center" vertical="center"/>
      <protection/>
    </xf>
    <xf numFmtId="1" fontId="78" fillId="25" borderId="33" xfId="54" applyNumberFormat="1" applyFont="1" applyFill="1" applyBorder="1" applyAlignment="1">
      <alignment horizontal="center" vertical="center"/>
      <protection/>
    </xf>
    <xf numFmtId="0" fontId="78" fillId="25" borderId="33" xfId="54" applyFont="1" applyFill="1" applyBorder="1" applyAlignment="1">
      <alignment horizontal="center" vertical="center" wrapText="1"/>
      <protection/>
    </xf>
    <xf numFmtId="0" fontId="78" fillId="25" borderId="34" xfId="54" applyFont="1" applyFill="1" applyBorder="1" applyAlignment="1">
      <alignment horizontal="center" vertical="center"/>
      <protection/>
    </xf>
    <xf numFmtId="0" fontId="83" fillId="0" borderId="66" xfId="0" applyFont="1" applyFill="1" applyBorder="1" applyAlignment="1">
      <alignment horizontal="left" vertical="center" wrapText="1"/>
    </xf>
    <xf numFmtId="1" fontId="88" fillId="0" borderId="38" xfId="0" applyNumberFormat="1" applyFont="1" applyFill="1" applyBorder="1" applyAlignment="1">
      <alignment horizontal="center" vertical="center"/>
    </xf>
    <xf numFmtId="0" fontId="83" fillId="0" borderId="48" xfId="0" applyFont="1" applyFill="1" applyBorder="1" applyAlignment="1">
      <alignment horizontal="left" vertical="center"/>
    </xf>
    <xf numFmtId="1" fontId="88" fillId="0" borderId="67" xfId="0" applyNumberFormat="1" applyFont="1" applyFill="1" applyBorder="1" applyAlignment="1">
      <alignment horizontal="center" vertical="center"/>
    </xf>
    <xf numFmtId="1" fontId="88" fillId="0" borderId="68" xfId="0" applyNumberFormat="1" applyFont="1" applyFill="1" applyBorder="1" applyAlignment="1">
      <alignment horizontal="center" vertical="center"/>
    </xf>
    <xf numFmtId="0" fontId="90" fillId="25" borderId="31" xfId="0" applyFont="1" applyFill="1" applyBorder="1" applyAlignment="1">
      <alignment horizontal="center" vertical="center"/>
    </xf>
    <xf numFmtId="1" fontId="78" fillId="25" borderId="33" xfId="0" applyNumberFormat="1" applyFont="1" applyFill="1" applyBorder="1" applyAlignment="1">
      <alignment horizontal="center" vertical="center" wrapText="1"/>
    </xf>
    <xf numFmtId="0" fontId="78" fillId="25" borderId="33" xfId="0" applyFont="1" applyFill="1" applyBorder="1" applyAlignment="1">
      <alignment horizontal="center" vertical="center" wrapText="1"/>
    </xf>
    <xf numFmtId="0" fontId="78" fillId="25" borderId="34" xfId="0" applyFont="1" applyFill="1" applyBorder="1" applyAlignment="1">
      <alignment horizontal="center" vertical="center" wrapText="1"/>
    </xf>
    <xf numFmtId="0" fontId="83" fillId="0" borderId="48" xfId="0" applyFont="1" applyFill="1" applyBorder="1" applyAlignment="1">
      <alignment horizontal="left" vertical="center" wrapText="1"/>
    </xf>
    <xf numFmtId="0" fontId="94" fillId="33" borderId="69" xfId="53" applyFont="1" applyFill="1" applyBorder="1" applyAlignment="1">
      <alignment horizontal="right" vertical="center" wrapText="1"/>
      <protection/>
    </xf>
    <xf numFmtId="1" fontId="88" fillId="33" borderId="70" xfId="53" applyNumberFormat="1" applyFont="1" applyFill="1" applyBorder="1" applyAlignment="1">
      <alignment horizontal="center" vertical="center"/>
      <protection/>
    </xf>
    <xf numFmtId="0" fontId="88" fillId="33" borderId="70" xfId="53" applyFont="1" applyFill="1" applyBorder="1" applyAlignment="1">
      <alignment horizontal="center" vertical="center"/>
      <protection/>
    </xf>
    <xf numFmtId="1" fontId="86" fillId="33" borderId="70" xfId="53" applyNumberFormat="1" applyFont="1" applyFill="1" applyBorder="1" applyAlignment="1">
      <alignment horizontal="center" vertical="center"/>
      <protection/>
    </xf>
    <xf numFmtId="0" fontId="86" fillId="33" borderId="71" xfId="53" applyFont="1" applyFill="1" applyBorder="1" applyAlignment="1">
      <alignment horizontal="center" vertical="center"/>
      <protection/>
    </xf>
    <xf numFmtId="184" fontId="88" fillId="0" borderId="13" xfId="0" applyNumberFormat="1" applyFont="1" applyFill="1" applyBorder="1" applyAlignment="1">
      <alignment horizontal="center" vertical="center"/>
    </xf>
    <xf numFmtId="0" fontId="76" fillId="42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wrapText="1"/>
    </xf>
    <xf numFmtId="0" fontId="91" fillId="0" borderId="0" xfId="0" applyFont="1" applyBorder="1" applyAlignment="1">
      <alignment/>
    </xf>
    <xf numFmtId="1" fontId="86" fillId="41" borderId="37" xfId="52" applyNumberFormat="1" applyFont="1" applyFill="1" applyBorder="1" applyAlignment="1">
      <alignment horizontal="center" vertical="center"/>
      <protection/>
    </xf>
    <xf numFmtId="1" fontId="86" fillId="41" borderId="38" xfId="52" applyNumberFormat="1" applyFont="1" applyFill="1" applyBorder="1" applyAlignment="1">
      <alignment horizontal="center" vertical="center"/>
      <protection/>
    </xf>
    <xf numFmtId="1" fontId="86" fillId="40" borderId="37" xfId="52" applyNumberFormat="1" applyFont="1" applyFill="1" applyBorder="1" applyAlignment="1">
      <alignment horizontal="center" vertical="center"/>
      <protection/>
    </xf>
    <xf numFmtId="1" fontId="86" fillId="40" borderId="38" xfId="52" applyNumberFormat="1" applyFont="1" applyFill="1" applyBorder="1" applyAlignment="1">
      <alignment horizontal="center" vertical="center"/>
      <protection/>
    </xf>
    <xf numFmtId="1" fontId="76" fillId="41" borderId="38" xfId="52" applyNumberFormat="1" applyFont="1" applyFill="1" applyBorder="1" applyAlignment="1">
      <alignment horizontal="center" vertical="center"/>
      <protection/>
    </xf>
    <xf numFmtId="1" fontId="86" fillId="38" borderId="33" xfId="52" applyNumberFormat="1" applyFont="1" applyFill="1" applyBorder="1" applyAlignment="1">
      <alignment horizontal="center" vertical="center"/>
      <protection/>
    </xf>
    <xf numFmtId="0" fontId="86" fillId="38" borderId="33" xfId="52" applyFont="1" applyFill="1" applyBorder="1" applyAlignment="1">
      <alignment horizontal="center" vertical="center"/>
      <protection/>
    </xf>
    <xf numFmtId="0" fontId="86" fillId="38" borderId="72" xfId="52" applyFont="1" applyFill="1" applyBorder="1" applyAlignment="1">
      <alignment horizontal="center" vertical="center"/>
      <protection/>
    </xf>
    <xf numFmtId="0" fontId="76" fillId="38" borderId="72" xfId="52" applyFont="1" applyFill="1" applyBorder="1" applyAlignment="1">
      <alignment horizontal="center" vertical="center"/>
      <protection/>
    </xf>
    <xf numFmtId="0" fontId="95" fillId="37" borderId="21" xfId="0" applyFont="1" applyFill="1" applyBorder="1" applyAlignment="1">
      <alignment horizontal="center" vertical="center" wrapText="1"/>
    </xf>
    <xf numFmtId="0" fontId="101" fillId="37" borderId="21" xfId="0" applyFont="1" applyFill="1" applyBorder="1" applyAlignment="1">
      <alignment horizontal="center" vertical="center" wrapText="1"/>
    </xf>
    <xf numFmtId="20" fontId="78" fillId="0" borderId="21" xfId="0" applyNumberFormat="1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1" fontId="86" fillId="41" borderId="67" xfId="52" applyNumberFormat="1" applyFont="1" applyFill="1" applyBorder="1" applyAlignment="1">
      <alignment horizontal="center" vertical="center"/>
      <protection/>
    </xf>
    <xf numFmtId="1" fontId="86" fillId="41" borderId="68" xfId="52" applyNumberFormat="1" applyFont="1" applyFill="1" applyBorder="1" applyAlignment="1">
      <alignment horizontal="center" vertical="center"/>
      <protection/>
    </xf>
    <xf numFmtId="1" fontId="76" fillId="40" borderId="38" xfId="52" applyNumberFormat="1" applyFont="1" applyFill="1" applyBorder="1" applyAlignment="1">
      <alignment horizontal="center" vertical="center"/>
      <protection/>
    </xf>
    <xf numFmtId="1" fontId="90" fillId="38" borderId="73" xfId="52" applyNumberFormat="1" applyFont="1" applyFill="1" applyBorder="1" applyAlignment="1">
      <alignment horizontal="center" vertical="center"/>
      <protection/>
    </xf>
    <xf numFmtId="0" fontId="90" fillId="38" borderId="73" xfId="52" applyFont="1" applyFill="1" applyBorder="1" applyAlignment="1">
      <alignment horizontal="center" vertical="center"/>
      <protection/>
    </xf>
    <xf numFmtId="0" fontId="91" fillId="0" borderId="0" xfId="0" applyFont="1" applyBorder="1" applyAlignment="1">
      <alignment vertical="center"/>
    </xf>
    <xf numFmtId="0" fontId="95" fillId="37" borderId="21" xfId="0" applyFont="1" applyFill="1" applyBorder="1" applyAlignment="1">
      <alignment horizontal="center" vertical="center"/>
    </xf>
    <xf numFmtId="0" fontId="102" fillId="37" borderId="21" xfId="0" applyFont="1" applyFill="1" applyBorder="1" applyAlignment="1">
      <alignment horizontal="center" vertical="center"/>
    </xf>
    <xf numFmtId="0" fontId="90" fillId="0" borderId="21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/>
    </xf>
    <xf numFmtId="0" fontId="90" fillId="43" borderId="74" xfId="0" applyFont="1" applyFill="1" applyBorder="1" applyAlignment="1">
      <alignment horizontal="center" vertical="center" wrapText="1"/>
    </xf>
    <xf numFmtId="0" fontId="103" fillId="43" borderId="75" xfId="0" applyFont="1" applyFill="1" applyBorder="1" applyAlignment="1">
      <alignment horizontal="center" vertical="center"/>
    </xf>
    <xf numFmtId="0" fontId="103" fillId="43" borderId="76" xfId="0" applyFont="1" applyFill="1" applyBorder="1" applyAlignment="1">
      <alignment horizontal="center" vertical="center"/>
    </xf>
    <xf numFmtId="1" fontId="86" fillId="41" borderId="33" xfId="52" applyNumberFormat="1" applyFont="1" applyFill="1" applyBorder="1" applyAlignment="1">
      <alignment horizontal="center" vertical="center"/>
      <protection/>
    </xf>
    <xf numFmtId="1" fontId="86" fillId="41" borderId="34" xfId="52" applyNumberFormat="1" applyFont="1" applyFill="1" applyBorder="1" applyAlignment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чертание 1" xfId="52"/>
    <cellStyle name="Начертание 2" xfId="53"/>
    <cellStyle name="Начертание 3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93</xdr:row>
      <xdr:rowOff>542925</xdr:rowOff>
    </xdr:from>
    <xdr:to>
      <xdr:col>7</xdr:col>
      <xdr:colOff>0</xdr:colOff>
      <xdr:row>93</xdr:row>
      <xdr:rowOff>542925</xdr:rowOff>
    </xdr:to>
    <xdr:sp>
      <xdr:nvSpPr>
        <xdr:cNvPr id="1" name="WordArt 38"/>
        <xdr:cNvSpPr>
          <a:spLocks/>
        </xdr:cNvSpPr>
      </xdr:nvSpPr>
      <xdr:spPr>
        <a:xfrm>
          <a:off x="15659100" y="136588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1064"/>
            </a:avLst>
          </a:prstTxWarp>
        </a:bodyPr>
        <a:p>
          <a:pPr algn="ctr"/>
          <a:r>
            <a:rPr sz="14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Нетто</a:t>
          </a:r>
        </a:p>
      </xdr:txBody>
    </xdr:sp>
    <xdr:clientData/>
  </xdr:twoCellAnchor>
  <xdr:twoCellAnchor>
    <xdr:from>
      <xdr:col>7</xdr:col>
      <xdr:colOff>0</xdr:colOff>
      <xdr:row>93</xdr:row>
      <xdr:rowOff>542925</xdr:rowOff>
    </xdr:from>
    <xdr:to>
      <xdr:col>7</xdr:col>
      <xdr:colOff>0</xdr:colOff>
      <xdr:row>93</xdr:row>
      <xdr:rowOff>542925</xdr:rowOff>
    </xdr:to>
    <xdr:sp>
      <xdr:nvSpPr>
        <xdr:cNvPr id="2" name="WordArt 49"/>
        <xdr:cNvSpPr>
          <a:spLocks/>
        </xdr:cNvSpPr>
      </xdr:nvSpPr>
      <xdr:spPr>
        <a:xfrm>
          <a:off x="15659100" y="136588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 </a:t>
          </a:r>
        </a:p>
      </xdr:txBody>
    </xdr:sp>
    <xdr:clientData/>
  </xdr:twoCellAnchor>
  <xdr:twoCellAnchor>
    <xdr:from>
      <xdr:col>7</xdr:col>
      <xdr:colOff>0</xdr:colOff>
      <xdr:row>93</xdr:row>
      <xdr:rowOff>542925</xdr:rowOff>
    </xdr:from>
    <xdr:to>
      <xdr:col>7</xdr:col>
      <xdr:colOff>0</xdr:colOff>
      <xdr:row>93</xdr:row>
      <xdr:rowOff>542925</xdr:rowOff>
    </xdr:to>
    <xdr:sp>
      <xdr:nvSpPr>
        <xdr:cNvPr id="3" name="WordArt 71"/>
        <xdr:cNvSpPr>
          <a:spLocks/>
        </xdr:cNvSpPr>
      </xdr:nvSpPr>
      <xdr:spPr>
        <a:xfrm>
          <a:off x="15659100" y="136588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 </a:t>
          </a:r>
        </a:p>
      </xdr:txBody>
    </xdr:sp>
    <xdr:clientData/>
  </xdr:twoCellAnchor>
  <xdr:twoCellAnchor>
    <xdr:from>
      <xdr:col>7</xdr:col>
      <xdr:colOff>0</xdr:colOff>
      <xdr:row>124</xdr:row>
      <xdr:rowOff>76200</xdr:rowOff>
    </xdr:from>
    <xdr:to>
      <xdr:col>7</xdr:col>
      <xdr:colOff>0</xdr:colOff>
      <xdr:row>124</xdr:row>
      <xdr:rowOff>266700</xdr:rowOff>
    </xdr:to>
    <xdr:sp>
      <xdr:nvSpPr>
        <xdr:cNvPr id="4" name="WordArt 106"/>
        <xdr:cNvSpPr>
          <a:spLocks/>
        </xdr:cNvSpPr>
      </xdr:nvSpPr>
      <xdr:spPr>
        <a:xfrm>
          <a:off x="15659100" y="175355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000" b="1" kern="10" spc="0">
              <a:ln w="9525" cmpd="sng">
                <a:solidFill>
                  <a:srgbClr val="FFFF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Monotype Corsiva"/>
              <a:cs typeface="Monotype Corsiva"/>
            </a:rPr>
            <a:t> </a:t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WordArt 5"/>
        <xdr:cNvSpPr>
          <a:spLocks/>
        </xdr:cNvSpPr>
      </xdr:nvSpPr>
      <xdr:spPr>
        <a:xfrm>
          <a:off x="16802100" y="0"/>
          <a:ext cx="2371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19050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WordArt 5"/>
        <xdr:cNvSpPr>
          <a:spLocks/>
        </xdr:cNvSpPr>
      </xdr:nvSpPr>
      <xdr:spPr>
        <a:xfrm>
          <a:off x="16802100" y="0"/>
          <a:ext cx="2371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19050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WordArt 5"/>
        <xdr:cNvSpPr>
          <a:spLocks/>
        </xdr:cNvSpPr>
      </xdr:nvSpPr>
      <xdr:spPr>
        <a:xfrm>
          <a:off x="14859000" y="0"/>
          <a:ext cx="800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19050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WordArt 5"/>
        <xdr:cNvSpPr>
          <a:spLocks/>
        </xdr:cNvSpPr>
      </xdr:nvSpPr>
      <xdr:spPr>
        <a:xfrm>
          <a:off x="14859000" y="0"/>
          <a:ext cx="800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19050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Constantia"/>
              <a:cs typeface="Constantia"/>
            </a:rPr>
            <a:t/>
          </a:r>
        </a:p>
      </xdr:txBody>
    </xdr:sp>
    <xdr:clientData/>
  </xdr:twoCellAnchor>
  <xdr:twoCellAnchor>
    <xdr:from>
      <xdr:col>4</xdr:col>
      <xdr:colOff>790575</xdr:colOff>
      <xdr:row>0</xdr:row>
      <xdr:rowOff>123825</xdr:rowOff>
    </xdr:from>
    <xdr:to>
      <xdr:col>7</xdr:col>
      <xdr:colOff>1028700</xdr:colOff>
      <xdr:row>4</xdr:row>
      <xdr:rowOff>400050</xdr:rowOff>
    </xdr:to>
    <xdr:sp>
      <xdr:nvSpPr>
        <xdr:cNvPr id="9" name="WordArt 7"/>
        <xdr:cNvSpPr>
          <a:spLocks/>
        </xdr:cNvSpPr>
      </xdr:nvSpPr>
      <xdr:spPr>
        <a:xfrm>
          <a:off x="13630275" y="123825"/>
          <a:ext cx="3057525" cy="258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"Елагин"
</a:t>
          </a:r>
          <a:r>
            <a:rPr lang="en-US" cap="none" sz="1200" b="0" i="1" u="none" baseline="0">
              <a:solidFill>
                <a:srgbClr val="000000"/>
              </a:solidFill>
            </a:rPr>
            <a:t>Дибуновская ул., д.37  
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+7 (921) </a:t>
          </a:r>
          <a:r>
            <a:rPr lang="en-US" cap="none" sz="1600" b="1" i="0" u="none" baseline="0">
              <a:solidFill>
                <a:srgbClr val="000000"/>
              </a:solidFill>
            </a:rPr>
            <a:t>903-07-56 
</a:t>
          </a:r>
          <a:r>
            <a:rPr lang="en-US" cap="none" sz="1600" b="1" i="0" u="none" baseline="0">
              <a:solidFill>
                <a:srgbClr val="000000"/>
              </a:solidFill>
            </a:rPr>
            <a:t>"Lilac" 
</a:t>
          </a:r>
          <a:r>
            <a:rPr lang="en-US" cap="none" sz="1200" b="0" i="1" u="none" baseline="0">
              <a:solidFill>
                <a:srgbClr val="000000"/>
              </a:solidFill>
            </a:rPr>
            <a:t>Московское шоссе д.6
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+7 (921) 903-07-01
</a:t>
          </a:r>
          <a:r>
            <a:rPr lang="en-US" cap="none" sz="1600" b="1" i="0" u="none" baseline="0">
              <a:solidFill>
                <a:srgbClr val="000000"/>
              </a:solidFill>
            </a:rPr>
            <a:t>"Тиара"
</a:t>
          </a:r>
          <a:r>
            <a:rPr lang="en-US" cap="none" sz="1200" b="0" i="1" u="none" baseline="0">
              <a:solidFill>
                <a:srgbClr val="000000"/>
              </a:solidFill>
            </a:rPr>
            <a:t>Санкт-Петербургское ш. д.88
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+7 (921) 907-88-45</a:t>
          </a:r>
        </a:p>
      </xdr:txBody>
    </xdr:sp>
    <xdr:clientData/>
  </xdr:twoCellAnchor>
  <xdr:twoCellAnchor editAs="oneCell">
    <xdr:from>
      <xdr:col>2</xdr:col>
      <xdr:colOff>4876800</xdr:colOff>
      <xdr:row>0</xdr:row>
      <xdr:rowOff>542925</xdr:rowOff>
    </xdr:from>
    <xdr:to>
      <xdr:col>2</xdr:col>
      <xdr:colOff>8572500</xdr:colOff>
      <xdr:row>4</xdr:row>
      <xdr:rowOff>85725</xdr:rowOff>
    </xdr:to>
    <xdr:pic>
      <xdr:nvPicPr>
        <xdr:cNvPr id="10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542925"/>
          <a:ext cx="37052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</xdr:row>
      <xdr:rowOff>361950</xdr:rowOff>
    </xdr:from>
    <xdr:to>
      <xdr:col>8</xdr:col>
      <xdr:colOff>2447925</xdr:colOff>
      <xdr:row>5</xdr:row>
      <xdr:rowOff>352425</xdr:rowOff>
    </xdr:to>
    <xdr:sp macro="[0]!Отобразить_пустые">
      <xdr:nvSpPr>
        <xdr:cNvPr id="11" name="Скругленный прямоугольник 6"/>
        <xdr:cNvSpPr>
          <a:spLocks/>
        </xdr:cNvSpPr>
      </xdr:nvSpPr>
      <xdr:spPr>
        <a:xfrm>
          <a:off x="16992600" y="2667000"/>
          <a:ext cx="2152650" cy="542925"/>
        </a:xfrm>
        <a:prstGeom prst="roundRect">
          <a:avLst/>
        </a:prstGeom>
        <a:solidFill>
          <a:srgbClr val="D7E4BD"/>
        </a:solidFill>
        <a:ln w="12700" cmpd="sng">
          <a:solidFill>
            <a:srgbClr val="77933C"/>
          </a:solidFill>
          <a:headEnd type="none"/>
          <a:tailEnd type="none"/>
        </a:ln>
      </xdr:spPr>
      <xdr:txBody>
        <a:bodyPr vertOverflow="clip" wrap="square" lIns="91440" tIns="10800" rIns="91440" bIns="10800" anchor="ctr"/>
        <a:p>
          <a:pPr algn="ctr">
            <a:defRPr/>
          </a:pPr>
          <a:r>
            <a:rPr lang="en-US" cap="none" sz="1600" b="1" i="0" u="none" baseline="0">
              <a:solidFill>
                <a:srgbClr val="008000"/>
              </a:solidFill>
            </a:rPr>
            <a:t>ОТОБРАЗИТЬ ВСЕ СТРОКИ</a:t>
          </a:r>
        </a:p>
      </xdr:txBody>
    </xdr:sp>
    <xdr:clientData/>
  </xdr:twoCellAnchor>
  <xdr:twoCellAnchor>
    <xdr:from>
      <xdr:col>8</xdr:col>
      <xdr:colOff>314325</xdr:colOff>
      <xdr:row>6</xdr:row>
      <xdr:rowOff>0</xdr:rowOff>
    </xdr:from>
    <xdr:to>
      <xdr:col>9</xdr:col>
      <xdr:colOff>0</xdr:colOff>
      <xdr:row>6</xdr:row>
      <xdr:rowOff>542925</xdr:rowOff>
    </xdr:to>
    <xdr:sp macro="[0]!Скрыть_пустые">
      <xdr:nvSpPr>
        <xdr:cNvPr id="12" name="Скругленный прямоугольник 27"/>
        <xdr:cNvSpPr>
          <a:spLocks/>
        </xdr:cNvSpPr>
      </xdr:nvSpPr>
      <xdr:spPr>
        <a:xfrm>
          <a:off x="17011650" y="3409950"/>
          <a:ext cx="2162175" cy="542925"/>
        </a:xfrm>
        <a:prstGeom prst="roundRect">
          <a:avLst/>
        </a:prstGeom>
        <a:solidFill>
          <a:srgbClr val="E6B9B8"/>
        </a:solidFill>
        <a:ln w="12700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10800" rIns="91440" bIns="10800" anchor="ctr"/>
        <a:p>
          <a:pPr algn="ctr">
            <a:defRPr/>
          </a:pPr>
          <a:r>
            <a:rPr lang="en-US" cap="none" sz="1600" b="1" i="0" u="none" baseline="0">
              <a:solidFill>
                <a:srgbClr val="800000"/>
              </a:solidFill>
            </a:rPr>
            <a:t>СКРЫТЬ</a:t>
          </a:r>
          <a:r>
            <a:rPr lang="en-US" cap="none" sz="1600" b="1" i="0" u="none" baseline="0">
              <a:solidFill>
                <a:srgbClr val="800000"/>
              </a:solidFill>
            </a:rPr>
            <a:t> ПУСТЫЕ СТРОКИ</a:t>
          </a:r>
        </a:p>
      </xdr:txBody>
    </xdr:sp>
    <xdr:clientData/>
  </xdr:twoCellAnchor>
  <xdr:twoCellAnchor>
    <xdr:from>
      <xdr:col>7</xdr:col>
      <xdr:colOff>0</xdr:colOff>
      <xdr:row>98</xdr:row>
      <xdr:rowOff>542925</xdr:rowOff>
    </xdr:from>
    <xdr:to>
      <xdr:col>7</xdr:col>
      <xdr:colOff>0</xdr:colOff>
      <xdr:row>98</xdr:row>
      <xdr:rowOff>542925</xdr:rowOff>
    </xdr:to>
    <xdr:sp>
      <xdr:nvSpPr>
        <xdr:cNvPr id="13" name="WordArt 38"/>
        <xdr:cNvSpPr>
          <a:spLocks/>
        </xdr:cNvSpPr>
      </xdr:nvSpPr>
      <xdr:spPr>
        <a:xfrm>
          <a:off x="15659100" y="136683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1064"/>
            </a:avLst>
          </a:prstTxWarp>
        </a:bodyPr>
        <a:p>
          <a:pPr algn="ctr"/>
          <a:r>
            <a:rPr sz="14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Нетто</a:t>
          </a:r>
        </a:p>
      </xdr:txBody>
    </xdr:sp>
    <xdr:clientData/>
  </xdr:twoCellAnchor>
  <xdr:twoCellAnchor>
    <xdr:from>
      <xdr:col>7</xdr:col>
      <xdr:colOff>0</xdr:colOff>
      <xdr:row>98</xdr:row>
      <xdr:rowOff>542925</xdr:rowOff>
    </xdr:from>
    <xdr:to>
      <xdr:col>7</xdr:col>
      <xdr:colOff>0</xdr:colOff>
      <xdr:row>98</xdr:row>
      <xdr:rowOff>542925</xdr:rowOff>
    </xdr:to>
    <xdr:sp>
      <xdr:nvSpPr>
        <xdr:cNvPr id="14" name="WordArt 49"/>
        <xdr:cNvSpPr>
          <a:spLocks/>
        </xdr:cNvSpPr>
      </xdr:nvSpPr>
      <xdr:spPr>
        <a:xfrm>
          <a:off x="15659100" y="136683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 </a:t>
          </a:r>
        </a:p>
      </xdr:txBody>
    </xdr:sp>
    <xdr:clientData/>
  </xdr:twoCellAnchor>
  <xdr:twoCellAnchor>
    <xdr:from>
      <xdr:col>7</xdr:col>
      <xdr:colOff>0</xdr:colOff>
      <xdr:row>98</xdr:row>
      <xdr:rowOff>542925</xdr:rowOff>
    </xdr:from>
    <xdr:to>
      <xdr:col>7</xdr:col>
      <xdr:colOff>0</xdr:colOff>
      <xdr:row>98</xdr:row>
      <xdr:rowOff>542925</xdr:rowOff>
    </xdr:to>
    <xdr:sp>
      <xdr:nvSpPr>
        <xdr:cNvPr id="15" name="WordArt 71"/>
        <xdr:cNvSpPr>
          <a:spLocks/>
        </xdr:cNvSpPr>
      </xdr:nvSpPr>
      <xdr:spPr>
        <a:xfrm>
          <a:off x="15659100" y="136683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P171"/>
  <sheetViews>
    <sheetView showGridLines="0" tabSelected="1" zoomScale="60" zoomScaleNormal="60" workbookViewId="0" topLeftCell="B1">
      <selection activeCell="C96" sqref="C96"/>
    </sheetView>
  </sheetViews>
  <sheetFormatPr defaultColWidth="8.875" defaultRowHeight="64.5" customHeight="1"/>
  <cols>
    <col min="1" max="1" width="4.125" style="3" customWidth="1"/>
    <col min="2" max="2" width="8.125" style="60" customWidth="1"/>
    <col min="3" max="3" width="140.875" style="3" customWidth="1"/>
    <col min="4" max="4" width="15.375" style="58" customWidth="1"/>
    <col min="5" max="5" width="13.50390625" style="3" customWidth="1"/>
    <col min="6" max="6" width="11.625" style="58" customWidth="1"/>
    <col min="7" max="7" width="11.875" style="3" customWidth="1"/>
    <col min="8" max="8" width="13.625" style="3" customWidth="1"/>
    <col min="9" max="9" width="32.50390625" style="3" customWidth="1"/>
    <col min="10" max="10" width="72.125" style="2" customWidth="1"/>
    <col min="11" max="13" width="8.875" style="3" customWidth="1"/>
    <col min="14" max="14" width="21.625" style="3" bestFit="1" customWidth="1"/>
    <col min="15" max="16384" width="8.875" style="3" customWidth="1"/>
  </cols>
  <sheetData>
    <row r="1" spans="2:9" ht="43.5" customHeight="1">
      <c r="B1" s="29"/>
      <c r="C1" s="197" t="s">
        <v>156</v>
      </c>
      <c r="D1" s="198"/>
      <c r="E1" s="198"/>
      <c r="F1" s="198"/>
      <c r="G1" s="198"/>
      <c r="H1" s="198"/>
      <c r="I1" s="65" t="s">
        <v>140</v>
      </c>
    </row>
    <row r="2" spans="2:9" ht="51" customHeight="1">
      <c r="B2" s="29"/>
      <c r="C2" s="198"/>
      <c r="D2" s="198"/>
      <c r="E2" s="198"/>
      <c r="F2" s="198"/>
      <c r="G2" s="198"/>
      <c r="H2" s="198"/>
      <c r="I2" s="196"/>
    </row>
    <row r="3" spans="2:8" ht="43.5" customHeight="1">
      <c r="B3" s="29"/>
      <c r="C3" s="217"/>
      <c r="D3" s="217"/>
      <c r="E3" s="217"/>
      <c r="F3" s="217"/>
      <c r="G3" s="217"/>
      <c r="H3" s="217"/>
    </row>
    <row r="4" spans="2:8" ht="43.5" customHeight="1">
      <c r="B4" s="29"/>
      <c r="C4" s="217"/>
      <c r="D4" s="217"/>
      <c r="E4" s="217"/>
      <c r="F4" s="217"/>
      <c r="G4" s="217"/>
      <c r="H4" s="217"/>
    </row>
    <row r="5" spans="2:8" ht="43.5" customHeight="1" thickBot="1">
      <c r="B5" s="29"/>
      <c r="C5" s="217"/>
      <c r="D5" s="217"/>
      <c r="E5" s="217"/>
      <c r="F5" s="217"/>
      <c r="G5" s="217"/>
      <c r="H5" s="217"/>
    </row>
    <row r="6" spans="2:8" ht="43.5" customHeight="1" thickBot="1">
      <c r="B6" s="59"/>
      <c r="C6" s="218" t="s">
        <v>43</v>
      </c>
      <c r="D6" s="219"/>
      <c r="E6" s="89" t="s">
        <v>30</v>
      </c>
      <c r="F6" s="90" t="s">
        <v>10</v>
      </c>
      <c r="G6" s="208" t="s">
        <v>9</v>
      </c>
      <c r="H6" s="209"/>
    </row>
    <row r="7" spans="2:8" ht="43.5" customHeight="1" thickBot="1">
      <c r="B7" s="59"/>
      <c r="C7" s="220"/>
      <c r="D7" s="221"/>
      <c r="E7" s="66"/>
      <c r="F7" s="54">
        <v>1</v>
      </c>
      <c r="G7" s="210"/>
      <c r="H7" s="211"/>
    </row>
    <row r="8" spans="2:10" s="1" customFormat="1" ht="4.5" customHeight="1" thickBot="1">
      <c r="B8" s="59"/>
      <c r="C8" s="4"/>
      <c r="D8" s="67"/>
      <c r="E8" s="5"/>
      <c r="F8" s="17"/>
      <c r="G8" s="6"/>
      <c r="H8" s="7"/>
      <c r="J8" s="8"/>
    </row>
    <row r="9" spans="2:10" ht="43.5" customHeight="1">
      <c r="B9" s="60" t="s">
        <v>31</v>
      </c>
      <c r="C9" s="91" t="s">
        <v>19</v>
      </c>
      <c r="D9" s="92" t="s">
        <v>11</v>
      </c>
      <c r="E9" s="93" t="s">
        <v>12</v>
      </c>
      <c r="F9" s="92" t="s">
        <v>8</v>
      </c>
      <c r="G9" s="93" t="s">
        <v>14</v>
      </c>
      <c r="H9" s="94" t="s">
        <v>13</v>
      </c>
      <c r="J9" s="9"/>
    </row>
    <row r="10" spans="2:10" s="1" customFormat="1" ht="63.75" customHeight="1">
      <c r="B10" s="61">
        <v>179</v>
      </c>
      <c r="C10" s="42" t="s">
        <v>53</v>
      </c>
      <c r="D10" s="43">
        <v>50</v>
      </c>
      <c r="E10" s="43">
        <v>58</v>
      </c>
      <c r="F10" s="195">
        <v>1</v>
      </c>
      <c r="G10" s="43">
        <f aca="true" t="shared" si="0" ref="G10:G47">E10*F10</f>
        <v>58</v>
      </c>
      <c r="H10" s="44">
        <f aca="true" t="shared" si="1" ref="H10:H18">D10*F10</f>
        <v>50</v>
      </c>
      <c r="J10" s="9"/>
    </row>
    <row r="11" spans="2:10" s="1" customFormat="1" ht="43.5" customHeight="1" hidden="1">
      <c r="B11" s="61">
        <v>372</v>
      </c>
      <c r="C11" s="42" t="s">
        <v>54</v>
      </c>
      <c r="D11" s="43">
        <v>30</v>
      </c>
      <c r="E11" s="43">
        <v>99</v>
      </c>
      <c r="F11" s="195"/>
      <c r="G11" s="43">
        <f t="shared" si="0"/>
        <v>0</v>
      </c>
      <c r="H11" s="44">
        <f t="shared" si="1"/>
        <v>0</v>
      </c>
      <c r="I11" s="10" t="s">
        <v>41</v>
      </c>
      <c r="J11" s="9"/>
    </row>
    <row r="12" spans="2:10" s="1" customFormat="1" ht="43.5" customHeight="1" hidden="1">
      <c r="B12" s="61">
        <v>1414</v>
      </c>
      <c r="C12" s="42" t="s">
        <v>55</v>
      </c>
      <c r="D12" s="43">
        <v>40</v>
      </c>
      <c r="E12" s="43">
        <v>55</v>
      </c>
      <c r="F12" s="195"/>
      <c r="G12" s="43">
        <f t="shared" si="0"/>
        <v>0</v>
      </c>
      <c r="H12" s="44">
        <f t="shared" si="1"/>
        <v>0</v>
      </c>
      <c r="J12" s="9"/>
    </row>
    <row r="13" spans="2:10" s="1" customFormat="1" ht="43.5" customHeight="1" hidden="1">
      <c r="B13" s="61">
        <v>192</v>
      </c>
      <c r="C13" s="42" t="s">
        <v>56</v>
      </c>
      <c r="D13" s="43">
        <v>35</v>
      </c>
      <c r="E13" s="43">
        <v>127</v>
      </c>
      <c r="F13" s="195"/>
      <c r="G13" s="43">
        <f t="shared" si="0"/>
        <v>0</v>
      </c>
      <c r="H13" s="44">
        <f t="shared" si="1"/>
        <v>0</v>
      </c>
      <c r="J13" s="9"/>
    </row>
    <row r="14" spans="2:10" s="1" customFormat="1" ht="43.5" customHeight="1" hidden="1">
      <c r="B14" s="61">
        <v>235</v>
      </c>
      <c r="C14" s="42" t="s">
        <v>57</v>
      </c>
      <c r="D14" s="43">
        <v>20</v>
      </c>
      <c r="E14" s="43">
        <v>44</v>
      </c>
      <c r="F14" s="195"/>
      <c r="G14" s="43">
        <f t="shared" si="0"/>
        <v>0</v>
      </c>
      <c r="H14" s="44">
        <f t="shared" si="1"/>
        <v>0</v>
      </c>
      <c r="J14" s="9"/>
    </row>
    <row r="15" spans="2:10" s="1" customFormat="1" ht="43.5" customHeight="1" hidden="1">
      <c r="B15" s="61">
        <v>235</v>
      </c>
      <c r="C15" s="42" t="s">
        <v>58</v>
      </c>
      <c r="D15" s="43">
        <v>20</v>
      </c>
      <c r="E15" s="43">
        <v>44</v>
      </c>
      <c r="F15" s="195"/>
      <c r="G15" s="43">
        <f t="shared" si="0"/>
        <v>0</v>
      </c>
      <c r="H15" s="44">
        <f t="shared" si="1"/>
        <v>0</v>
      </c>
      <c r="J15" s="9"/>
    </row>
    <row r="16" spans="2:10" s="1" customFormat="1" ht="43.5" customHeight="1" hidden="1">
      <c r="B16" s="61">
        <v>235</v>
      </c>
      <c r="C16" s="42" t="s">
        <v>59</v>
      </c>
      <c r="D16" s="43">
        <v>20</v>
      </c>
      <c r="E16" s="43">
        <v>50</v>
      </c>
      <c r="F16" s="195"/>
      <c r="G16" s="43">
        <f t="shared" si="0"/>
        <v>0</v>
      </c>
      <c r="H16" s="44">
        <f t="shared" si="1"/>
        <v>0</v>
      </c>
      <c r="I16" s="11"/>
      <c r="J16" s="11"/>
    </row>
    <row r="17" spans="2:10" s="1" customFormat="1" ht="43.5" customHeight="1">
      <c r="B17" s="61">
        <v>188</v>
      </c>
      <c r="C17" s="42" t="s">
        <v>60</v>
      </c>
      <c r="D17" s="43">
        <v>40</v>
      </c>
      <c r="E17" s="43">
        <v>69</v>
      </c>
      <c r="F17" s="195">
        <v>1</v>
      </c>
      <c r="G17" s="43">
        <f t="shared" si="0"/>
        <v>69</v>
      </c>
      <c r="H17" s="44">
        <f t="shared" si="1"/>
        <v>40</v>
      </c>
      <c r="I17" s="11"/>
      <c r="J17" s="11"/>
    </row>
    <row r="18" spans="2:10" s="1" customFormat="1" ht="43.5" customHeight="1" hidden="1">
      <c r="B18" s="61">
        <v>356</v>
      </c>
      <c r="C18" s="42" t="s">
        <v>61</v>
      </c>
      <c r="D18" s="43">
        <v>40</v>
      </c>
      <c r="E18" s="43">
        <v>99</v>
      </c>
      <c r="F18" s="195"/>
      <c r="G18" s="43">
        <f t="shared" si="0"/>
        <v>0</v>
      </c>
      <c r="H18" s="44">
        <f t="shared" si="1"/>
        <v>0</v>
      </c>
      <c r="I18" s="11"/>
      <c r="J18" s="11"/>
    </row>
    <row r="19" spans="2:10" s="1" customFormat="1" ht="43.5" customHeight="1" hidden="1">
      <c r="B19" s="61">
        <v>365</v>
      </c>
      <c r="C19" s="42" t="s">
        <v>62</v>
      </c>
      <c r="D19" s="43">
        <v>65</v>
      </c>
      <c r="E19" s="43">
        <v>134</v>
      </c>
      <c r="F19" s="195"/>
      <c r="G19" s="43">
        <f t="shared" si="0"/>
        <v>0</v>
      </c>
      <c r="H19" s="44">
        <f aca="true" t="shared" si="2" ref="H19:H30">D19*F19</f>
        <v>0</v>
      </c>
      <c r="I19" s="11"/>
      <c r="J19" s="8"/>
    </row>
    <row r="20" spans="2:10" s="1" customFormat="1" ht="43.5" customHeight="1">
      <c r="B20" s="61">
        <v>193</v>
      </c>
      <c r="C20" s="42" t="s">
        <v>63</v>
      </c>
      <c r="D20" s="43">
        <v>65</v>
      </c>
      <c r="E20" s="43">
        <v>125</v>
      </c>
      <c r="F20" s="195">
        <v>1</v>
      </c>
      <c r="G20" s="43">
        <f t="shared" si="0"/>
        <v>125</v>
      </c>
      <c r="H20" s="44">
        <f t="shared" si="2"/>
        <v>65</v>
      </c>
      <c r="I20" s="11"/>
      <c r="J20" s="8"/>
    </row>
    <row r="21" spans="2:10" s="1" customFormat="1" ht="43.5" customHeight="1" hidden="1">
      <c r="B21" s="61">
        <v>1346</v>
      </c>
      <c r="C21" s="42" t="s">
        <v>64</v>
      </c>
      <c r="D21" s="43">
        <v>65</v>
      </c>
      <c r="E21" s="43">
        <v>216</v>
      </c>
      <c r="F21" s="195"/>
      <c r="G21" s="43">
        <f t="shared" si="0"/>
        <v>0</v>
      </c>
      <c r="H21" s="44">
        <f t="shared" si="2"/>
        <v>0</v>
      </c>
      <c r="I21" s="11"/>
      <c r="J21" s="8"/>
    </row>
    <row r="22" spans="2:10" s="1" customFormat="1" ht="43.5" customHeight="1" hidden="1">
      <c r="B22" s="61">
        <v>1339</v>
      </c>
      <c r="C22" s="42" t="s">
        <v>65</v>
      </c>
      <c r="D22" s="43">
        <v>45</v>
      </c>
      <c r="E22" s="43">
        <v>128</v>
      </c>
      <c r="F22" s="195"/>
      <c r="G22" s="43">
        <f t="shared" si="0"/>
        <v>0</v>
      </c>
      <c r="H22" s="44">
        <f t="shared" si="2"/>
        <v>0</v>
      </c>
      <c r="I22" s="11"/>
      <c r="J22" s="8"/>
    </row>
    <row r="23" spans="2:10" s="1" customFormat="1" ht="43.5" customHeight="1" hidden="1">
      <c r="B23" s="61">
        <v>1347</v>
      </c>
      <c r="C23" s="42" t="s">
        <v>66</v>
      </c>
      <c r="D23" s="43">
        <v>45</v>
      </c>
      <c r="E23" s="43">
        <v>128</v>
      </c>
      <c r="F23" s="195"/>
      <c r="G23" s="43">
        <f t="shared" si="0"/>
        <v>0</v>
      </c>
      <c r="H23" s="44">
        <f t="shared" si="2"/>
        <v>0</v>
      </c>
      <c r="I23" s="11"/>
      <c r="J23" s="8"/>
    </row>
    <row r="24" spans="2:10" s="1" customFormat="1" ht="63.75" customHeight="1" hidden="1">
      <c r="B24" s="61">
        <v>181</v>
      </c>
      <c r="C24" s="42" t="s">
        <v>67</v>
      </c>
      <c r="D24" s="43">
        <v>45</v>
      </c>
      <c r="E24" s="43">
        <v>158</v>
      </c>
      <c r="F24" s="195"/>
      <c r="G24" s="43">
        <f t="shared" si="0"/>
        <v>0</v>
      </c>
      <c r="H24" s="44">
        <f t="shared" si="2"/>
        <v>0</v>
      </c>
      <c r="I24" s="11"/>
      <c r="J24" s="8"/>
    </row>
    <row r="25" spans="2:10" s="1" customFormat="1" ht="43.5" customHeight="1">
      <c r="B25" s="61">
        <v>182</v>
      </c>
      <c r="C25" s="42" t="s">
        <v>68</v>
      </c>
      <c r="D25" s="43">
        <v>55</v>
      </c>
      <c r="E25" s="43">
        <v>62</v>
      </c>
      <c r="F25" s="195">
        <v>1</v>
      </c>
      <c r="G25" s="43">
        <f t="shared" si="0"/>
        <v>62</v>
      </c>
      <c r="H25" s="44">
        <f t="shared" si="2"/>
        <v>55</v>
      </c>
      <c r="I25" s="11"/>
      <c r="J25" s="8"/>
    </row>
    <row r="26" spans="2:10" s="1" customFormat="1" ht="43.5" customHeight="1" hidden="1">
      <c r="B26" s="61">
        <v>1417</v>
      </c>
      <c r="C26" s="42" t="s">
        <v>69</v>
      </c>
      <c r="D26" s="43">
        <v>70</v>
      </c>
      <c r="E26" s="43">
        <v>116</v>
      </c>
      <c r="F26" s="195"/>
      <c r="G26" s="43">
        <f t="shared" si="0"/>
        <v>0</v>
      </c>
      <c r="H26" s="44">
        <f t="shared" si="2"/>
        <v>0</v>
      </c>
      <c r="I26" s="11"/>
      <c r="J26" s="8"/>
    </row>
    <row r="27" spans="2:10" s="1" customFormat="1" ht="43.5" customHeight="1">
      <c r="B27" s="61">
        <v>231</v>
      </c>
      <c r="C27" s="42" t="s">
        <v>70</v>
      </c>
      <c r="D27" s="43">
        <v>35</v>
      </c>
      <c r="E27" s="43">
        <v>149</v>
      </c>
      <c r="F27" s="195">
        <v>1</v>
      </c>
      <c r="G27" s="43">
        <f t="shared" si="0"/>
        <v>149</v>
      </c>
      <c r="H27" s="44">
        <f t="shared" si="2"/>
        <v>35</v>
      </c>
      <c r="I27" s="11"/>
      <c r="J27" s="8"/>
    </row>
    <row r="28" spans="2:10" s="1" customFormat="1" ht="43.5" customHeight="1" hidden="1">
      <c r="B28" s="61">
        <v>190</v>
      </c>
      <c r="C28" s="42" t="s">
        <v>71</v>
      </c>
      <c r="D28" s="43">
        <v>35</v>
      </c>
      <c r="E28" s="43">
        <v>218</v>
      </c>
      <c r="F28" s="195"/>
      <c r="G28" s="43">
        <f t="shared" si="0"/>
        <v>0</v>
      </c>
      <c r="H28" s="44">
        <f t="shared" si="2"/>
        <v>0</v>
      </c>
      <c r="I28" s="11"/>
      <c r="J28" s="8"/>
    </row>
    <row r="29" spans="2:10" s="1" customFormat="1" ht="43.5" customHeight="1" hidden="1">
      <c r="B29" s="61">
        <v>1396</v>
      </c>
      <c r="C29" s="42" t="s">
        <v>72</v>
      </c>
      <c r="D29" s="43">
        <v>35</v>
      </c>
      <c r="E29" s="43">
        <v>176</v>
      </c>
      <c r="F29" s="195"/>
      <c r="G29" s="43">
        <f t="shared" si="0"/>
        <v>0</v>
      </c>
      <c r="H29" s="44">
        <f t="shared" si="2"/>
        <v>0</v>
      </c>
      <c r="I29" s="11"/>
      <c r="J29" s="8"/>
    </row>
    <row r="30" spans="2:10" s="1" customFormat="1" ht="43.5" customHeight="1" hidden="1">
      <c r="B30" s="61">
        <v>243</v>
      </c>
      <c r="C30" s="42" t="s">
        <v>73</v>
      </c>
      <c r="D30" s="43">
        <v>35</v>
      </c>
      <c r="E30" s="43">
        <v>128</v>
      </c>
      <c r="F30" s="195"/>
      <c r="G30" s="43">
        <f t="shared" si="0"/>
        <v>0</v>
      </c>
      <c r="H30" s="44">
        <f t="shared" si="2"/>
        <v>0</v>
      </c>
      <c r="I30" s="11"/>
      <c r="J30" s="8"/>
    </row>
    <row r="31" spans="2:10" s="1" customFormat="1" ht="43.5" customHeight="1" hidden="1">
      <c r="B31" s="61">
        <v>183</v>
      </c>
      <c r="C31" s="42" t="s">
        <v>74</v>
      </c>
      <c r="D31" s="43">
        <v>30</v>
      </c>
      <c r="E31" s="43">
        <v>143</v>
      </c>
      <c r="F31" s="195"/>
      <c r="G31" s="43">
        <f t="shared" si="0"/>
        <v>0</v>
      </c>
      <c r="H31" s="44">
        <f aca="true" t="shared" si="3" ref="H31:H47">D31*F31</f>
        <v>0</v>
      </c>
      <c r="I31" s="11"/>
      <c r="J31" s="8"/>
    </row>
    <row r="32" spans="2:10" s="1" customFormat="1" ht="43.5" customHeight="1" hidden="1">
      <c r="B32" s="61">
        <v>197</v>
      </c>
      <c r="C32" s="42" t="s">
        <v>75</v>
      </c>
      <c r="D32" s="43">
        <v>30</v>
      </c>
      <c r="E32" s="43">
        <v>121</v>
      </c>
      <c r="F32" s="195"/>
      <c r="G32" s="43">
        <f t="shared" si="0"/>
        <v>0</v>
      </c>
      <c r="H32" s="44">
        <f t="shared" si="3"/>
        <v>0</v>
      </c>
      <c r="J32" s="8"/>
    </row>
    <row r="33" spans="2:10" s="1" customFormat="1" ht="43.5" customHeight="1">
      <c r="B33" s="61">
        <v>1336</v>
      </c>
      <c r="C33" s="42" t="s">
        <v>76</v>
      </c>
      <c r="D33" s="43">
        <v>50</v>
      </c>
      <c r="E33" s="43">
        <v>121</v>
      </c>
      <c r="F33" s="195">
        <v>1</v>
      </c>
      <c r="G33" s="43">
        <f t="shared" si="0"/>
        <v>121</v>
      </c>
      <c r="H33" s="44">
        <f t="shared" si="3"/>
        <v>50</v>
      </c>
      <c r="J33" s="8"/>
    </row>
    <row r="34" spans="2:10" s="1" customFormat="1" ht="43.5" customHeight="1" hidden="1">
      <c r="B34" s="61">
        <v>1367</v>
      </c>
      <c r="C34" s="42" t="s">
        <v>77</v>
      </c>
      <c r="D34" s="43">
        <v>35</v>
      </c>
      <c r="E34" s="43">
        <v>190</v>
      </c>
      <c r="F34" s="195"/>
      <c r="G34" s="43">
        <f t="shared" si="0"/>
        <v>0</v>
      </c>
      <c r="H34" s="44">
        <f t="shared" si="3"/>
        <v>0</v>
      </c>
      <c r="J34" s="8"/>
    </row>
    <row r="35" spans="2:10" s="1" customFormat="1" ht="43.5" customHeight="1" hidden="1">
      <c r="B35" s="61">
        <v>1368</v>
      </c>
      <c r="C35" s="42" t="s">
        <v>78</v>
      </c>
      <c r="D35" s="43">
        <v>35</v>
      </c>
      <c r="E35" s="43">
        <v>161</v>
      </c>
      <c r="F35" s="195"/>
      <c r="G35" s="43">
        <f t="shared" si="0"/>
        <v>0</v>
      </c>
      <c r="H35" s="44">
        <f t="shared" si="3"/>
        <v>0</v>
      </c>
      <c r="I35" s="11"/>
      <c r="J35" s="8"/>
    </row>
    <row r="36" spans="2:10" s="1" customFormat="1" ht="43.5" customHeight="1" hidden="1">
      <c r="B36" s="61">
        <v>1376</v>
      </c>
      <c r="C36" s="42" t="s">
        <v>79</v>
      </c>
      <c r="D36" s="43">
        <v>35</v>
      </c>
      <c r="E36" s="43">
        <v>145</v>
      </c>
      <c r="F36" s="195"/>
      <c r="G36" s="43">
        <f>E36*F36</f>
        <v>0</v>
      </c>
      <c r="H36" s="44">
        <f>D36*F36</f>
        <v>0</v>
      </c>
      <c r="I36" s="11"/>
      <c r="J36" s="8"/>
    </row>
    <row r="37" spans="2:10" s="1" customFormat="1" ht="43.5" customHeight="1" hidden="1">
      <c r="B37" s="61">
        <v>366</v>
      </c>
      <c r="C37" s="42" t="s">
        <v>80</v>
      </c>
      <c r="D37" s="43">
        <v>40</v>
      </c>
      <c r="E37" s="43">
        <v>158</v>
      </c>
      <c r="F37" s="195"/>
      <c r="G37" s="43">
        <f t="shared" si="0"/>
        <v>0</v>
      </c>
      <c r="H37" s="44">
        <f t="shared" si="3"/>
        <v>0</v>
      </c>
      <c r="I37" s="11"/>
      <c r="J37" s="8"/>
    </row>
    <row r="38" spans="2:10" s="1" customFormat="1" ht="43.5" customHeight="1">
      <c r="B38" s="61">
        <v>330</v>
      </c>
      <c r="C38" s="42" t="s">
        <v>81</v>
      </c>
      <c r="D38" s="43">
        <v>30</v>
      </c>
      <c r="E38" s="43">
        <v>117</v>
      </c>
      <c r="F38" s="195">
        <v>1</v>
      </c>
      <c r="G38" s="43">
        <f t="shared" si="0"/>
        <v>117</v>
      </c>
      <c r="H38" s="44">
        <f t="shared" si="3"/>
        <v>30</v>
      </c>
      <c r="I38" s="11"/>
      <c r="J38" s="8"/>
    </row>
    <row r="39" spans="2:10" s="1" customFormat="1" ht="43.5" customHeight="1" hidden="1">
      <c r="B39" s="61">
        <v>362</v>
      </c>
      <c r="C39" s="42" t="s">
        <v>82</v>
      </c>
      <c r="D39" s="43">
        <v>40</v>
      </c>
      <c r="E39" s="43">
        <v>142</v>
      </c>
      <c r="F39" s="195"/>
      <c r="G39" s="43">
        <f t="shared" si="0"/>
        <v>0</v>
      </c>
      <c r="H39" s="44">
        <f t="shared" si="3"/>
        <v>0</v>
      </c>
      <c r="I39" s="11"/>
      <c r="J39" s="8"/>
    </row>
    <row r="40" spans="1:10" s="1" customFormat="1" ht="43.5" customHeight="1" hidden="1">
      <c r="A40" s="148"/>
      <c r="B40" s="61">
        <v>198</v>
      </c>
      <c r="C40" s="42" t="s">
        <v>83</v>
      </c>
      <c r="D40" s="43">
        <v>45</v>
      </c>
      <c r="E40" s="43">
        <v>145</v>
      </c>
      <c r="F40" s="195"/>
      <c r="G40" s="43">
        <f t="shared" si="0"/>
        <v>0</v>
      </c>
      <c r="H40" s="44">
        <f t="shared" si="3"/>
        <v>0</v>
      </c>
      <c r="I40" s="12"/>
      <c r="J40" s="8"/>
    </row>
    <row r="41" spans="2:10" s="1" customFormat="1" ht="43.5" customHeight="1" hidden="1">
      <c r="B41" s="61">
        <v>293</v>
      </c>
      <c r="C41" s="42" t="s">
        <v>84</v>
      </c>
      <c r="D41" s="43">
        <v>35</v>
      </c>
      <c r="E41" s="43">
        <v>117</v>
      </c>
      <c r="F41" s="195"/>
      <c r="G41" s="43">
        <f t="shared" si="0"/>
        <v>0</v>
      </c>
      <c r="H41" s="44">
        <f t="shared" si="3"/>
        <v>0</v>
      </c>
      <c r="I41" s="12"/>
      <c r="J41" s="8"/>
    </row>
    <row r="42" spans="1:10" s="1" customFormat="1" ht="43.5" customHeight="1" hidden="1">
      <c r="A42" s="149"/>
      <c r="B42" s="61">
        <v>186</v>
      </c>
      <c r="C42" s="42" t="s">
        <v>85</v>
      </c>
      <c r="D42" s="43">
        <v>40</v>
      </c>
      <c r="E42" s="43">
        <v>99</v>
      </c>
      <c r="F42" s="195"/>
      <c r="G42" s="43">
        <f t="shared" si="0"/>
        <v>0</v>
      </c>
      <c r="H42" s="44">
        <f t="shared" si="3"/>
        <v>0</v>
      </c>
      <c r="I42" s="11"/>
      <c r="J42" s="8"/>
    </row>
    <row r="43" spans="1:10" s="1" customFormat="1" ht="43.5" customHeight="1" hidden="1">
      <c r="A43" s="150"/>
      <c r="B43" s="61">
        <v>187</v>
      </c>
      <c r="C43" s="42" t="s">
        <v>86</v>
      </c>
      <c r="D43" s="43">
        <v>35</v>
      </c>
      <c r="E43" s="43">
        <v>110</v>
      </c>
      <c r="F43" s="195"/>
      <c r="G43" s="43">
        <f t="shared" si="0"/>
        <v>0</v>
      </c>
      <c r="H43" s="44">
        <f t="shared" si="3"/>
        <v>0</v>
      </c>
      <c r="I43" s="11"/>
      <c r="J43" s="8"/>
    </row>
    <row r="44" spans="1:10" s="1" customFormat="1" ht="43.5" customHeight="1" hidden="1">
      <c r="A44" s="151"/>
      <c r="B44" s="61">
        <v>191</v>
      </c>
      <c r="C44" s="42" t="s">
        <v>87</v>
      </c>
      <c r="D44" s="43">
        <v>60</v>
      </c>
      <c r="E44" s="43">
        <v>151</v>
      </c>
      <c r="F44" s="195"/>
      <c r="G44" s="43">
        <f t="shared" si="0"/>
        <v>0</v>
      </c>
      <c r="H44" s="44">
        <f t="shared" si="3"/>
        <v>0</v>
      </c>
      <c r="I44" s="152"/>
      <c r="J44" s="8"/>
    </row>
    <row r="45" spans="1:10" s="1" customFormat="1" ht="43.5" customHeight="1" hidden="1">
      <c r="A45" s="151"/>
      <c r="B45" s="61">
        <v>1370</v>
      </c>
      <c r="C45" s="42" t="s">
        <v>131</v>
      </c>
      <c r="D45" s="43">
        <v>60</v>
      </c>
      <c r="E45" s="43">
        <v>62</v>
      </c>
      <c r="F45" s="195"/>
      <c r="G45" s="43">
        <f t="shared" si="0"/>
        <v>0</v>
      </c>
      <c r="H45" s="44">
        <f t="shared" si="3"/>
        <v>0</v>
      </c>
      <c r="I45" s="11"/>
      <c r="J45" s="8"/>
    </row>
    <row r="46" spans="2:25" s="1" customFormat="1" ht="43.5" customHeight="1" hidden="1">
      <c r="B46" s="61">
        <v>340</v>
      </c>
      <c r="C46" s="42" t="s">
        <v>88</v>
      </c>
      <c r="D46" s="43">
        <v>35</v>
      </c>
      <c r="E46" s="43">
        <v>143</v>
      </c>
      <c r="F46" s="195"/>
      <c r="G46" s="43">
        <f t="shared" si="0"/>
        <v>0</v>
      </c>
      <c r="H46" s="44">
        <f t="shared" si="3"/>
        <v>0</v>
      </c>
      <c r="I46" s="11"/>
      <c r="J46" s="8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2:10" s="13" customFormat="1" ht="43.5" customHeight="1" hidden="1">
      <c r="B47" s="61">
        <v>245</v>
      </c>
      <c r="C47" s="42" t="s">
        <v>89</v>
      </c>
      <c r="D47" s="43">
        <v>65</v>
      </c>
      <c r="E47" s="43">
        <v>61</v>
      </c>
      <c r="F47" s="195"/>
      <c r="G47" s="43">
        <f t="shared" si="0"/>
        <v>0</v>
      </c>
      <c r="H47" s="44">
        <f t="shared" si="3"/>
        <v>0</v>
      </c>
      <c r="I47" s="11"/>
      <c r="J47" s="8"/>
    </row>
    <row r="48" spans="2:10" s="14" customFormat="1" ht="43.5" customHeight="1" thickBot="1">
      <c r="B48" s="63"/>
      <c r="C48" s="88" t="s">
        <v>7</v>
      </c>
      <c r="D48" s="70"/>
      <c r="E48" s="70"/>
      <c r="F48" s="70"/>
      <c r="G48" s="71">
        <f>ROUNDDOWN(SUM(G10:G47)/F7,0)</f>
        <v>701</v>
      </c>
      <c r="H48" s="72">
        <f>SUM(H10:H47)/F7</f>
        <v>325</v>
      </c>
      <c r="I48" s="11"/>
      <c r="J48" s="15"/>
    </row>
    <row r="49" spans="2:10" s="14" customFormat="1" ht="4.5" customHeight="1" hidden="1" thickBot="1">
      <c r="B49" s="63"/>
      <c r="C49" s="16"/>
      <c r="D49" s="17"/>
      <c r="E49" s="17"/>
      <c r="F49" s="17"/>
      <c r="G49" s="18"/>
      <c r="H49" s="18"/>
      <c r="I49" s="11"/>
      <c r="J49" s="15"/>
    </row>
    <row r="50" spans="2:24" ht="43.5" customHeight="1">
      <c r="B50" s="63"/>
      <c r="C50" s="95" t="s">
        <v>20</v>
      </c>
      <c r="D50" s="96" t="s">
        <v>11</v>
      </c>
      <c r="E50" s="97" t="s">
        <v>12</v>
      </c>
      <c r="F50" s="96" t="s">
        <v>8</v>
      </c>
      <c r="G50" s="97" t="s">
        <v>14</v>
      </c>
      <c r="H50" s="98" t="s">
        <v>13</v>
      </c>
      <c r="I50" s="11"/>
      <c r="J50" s="8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10" s="1" customFormat="1" ht="43.5" customHeight="1" hidden="1">
      <c r="B51" s="61">
        <v>200</v>
      </c>
      <c r="C51" s="42" t="s">
        <v>132</v>
      </c>
      <c r="D51" s="43">
        <v>70</v>
      </c>
      <c r="E51" s="43">
        <v>108</v>
      </c>
      <c r="F51" s="43"/>
      <c r="G51" s="43">
        <f>E51*F51</f>
        <v>0</v>
      </c>
      <c r="H51" s="44">
        <f>D51*F51</f>
        <v>0</v>
      </c>
      <c r="I51" s="19"/>
      <c r="J51" s="8"/>
    </row>
    <row r="52" spans="2:10" s="1" customFormat="1" ht="43.5" customHeight="1">
      <c r="B52" s="61">
        <v>205</v>
      </c>
      <c r="C52" s="42" t="s">
        <v>90</v>
      </c>
      <c r="D52" s="43">
        <v>70</v>
      </c>
      <c r="E52" s="43">
        <v>129</v>
      </c>
      <c r="F52" s="43">
        <v>1</v>
      </c>
      <c r="G52" s="43">
        <f>E52*F52</f>
        <v>129</v>
      </c>
      <c r="H52" s="44">
        <f aca="true" t="shared" si="4" ref="H52:H75">D52*F52</f>
        <v>70</v>
      </c>
      <c r="I52" s="19"/>
      <c r="J52" s="8"/>
    </row>
    <row r="53" spans="2:10" s="1" customFormat="1" ht="63.75" customHeight="1" hidden="1">
      <c r="B53" s="61">
        <v>1384</v>
      </c>
      <c r="C53" s="42" t="s">
        <v>91</v>
      </c>
      <c r="D53" s="43">
        <v>70</v>
      </c>
      <c r="E53" s="43">
        <v>145</v>
      </c>
      <c r="F53" s="43"/>
      <c r="G53" s="43">
        <f aca="true" t="shared" si="5" ref="G53:G75">E53*F53</f>
        <v>0</v>
      </c>
      <c r="H53" s="44">
        <f t="shared" si="4"/>
        <v>0</v>
      </c>
      <c r="I53" s="19"/>
      <c r="J53" s="8"/>
    </row>
    <row r="54" spans="2:10" s="1" customFormat="1" ht="43.5" customHeight="1" hidden="1">
      <c r="B54" s="61">
        <v>1377</v>
      </c>
      <c r="C54" s="42" t="s">
        <v>92</v>
      </c>
      <c r="D54" s="43">
        <v>70</v>
      </c>
      <c r="E54" s="43">
        <v>152</v>
      </c>
      <c r="F54" s="43"/>
      <c r="G54" s="43">
        <f t="shared" si="5"/>
        <v>0</v>
      </c>
      <c r="H54" s="44">
        <f t="shared" si="4"/>
        <v>0</v>
      </c>
      <c r="I54" s="19"/>
      <c r="J54" s="8"/>
    </row>
    <row r="55" spans="2:10" s="1" customFormat="1" ht="43.5" customHeight="1" hidden="1">
      <c r="B55" s="61">
        <v>213</v>
      </c>
      <c r="C55" s="42" t="s">
        <v>93</v>
      </c>
      <c r="D55" s="43">
        <v>70</v>
      </c>
      <c r="E55" s="43">
        <v>117</v>
      </c>
      <c r="F55" s="43"/>
      <c r="G55" s="43">
        <f t="shared" si="5"/>
        <v>0</v>
      </c>
      <c r="H55" s="44">
        <f t="shared" si="4"/>
        <v>0</v>
      </c>
      <c r="I55" s="19"/>
      <c r="J55" s="8"/>
    </row>
    <row r="56" spans="2:10" s="1" customFormat="1" ht="43.5" customHeight="1">
      <c r="B56" s="61">
        <v>210</v>
      </c>
      <c r="C56" s="42" t="s">
        <v>133</v>
      </c>
      <c r="D56" s="43">
        <v>70</v>
      </c>
      <c r="E56" s="43">
        <v>98</v>
      </c>
      <c r="F56" s="43">
        <v>1</v>
      </c>
      <c r="G56" s="43">
        <f t="shared" si="5"/>
        <v>98</v>
      </c>
      <c r="H56" s="44">
        <f t="shared" si="4"/>
        <v>70</v>
      </c>
      <c r="I56" s="19"/>
      <c r="J56" s="8"/>
    </row>
    <row r="57" spans="2:10" s="1" customFormat="1" ht="43.5" customHeight="1" hidden="1">
      <c r="B57" s="61">
        <v>207</v>
      </c>
      <c r="C57" s="42" t="s">
        <v>94</v>
      </c>
      <c r="D57" s="43">
        <v>70</v>
      </c>
      <c r="E57" s="43">
        <v>218</v>
      </c>
      <c r="F57" s="43"/>
      <c r="G57" s="43">
        <f t="shared" si="5"/>
        <v>0</v>
      </c>
      <c r="H57" s="44">
        <f t="shared" si="4"/>
        <v>0</v>
      </c>
      <c r="I57" s="19"/>
      <c r="J57" s="8"/>
    </row>
    <row r="58" spans="2:10" s="1" customFormat="1" ht="43.5" customHeight="1" hidden="1">
      <c r="B58" s="61">
        <v>206</v>
      </c>
      <c r="C58" s="42" t="s">
        <v>95</v>
      </c>
      <c r="D58" s="43">
        <v>70</v>
      </c>
      <c r="E58" s="43">
        <v>135</v>
      </c>
      <c r="F58" s="43"/>
      <c r="G58" s="43">
        <f t="shared" si="5"/>
        <v>0</v>
      </c>
      <c r="H58" s="44">
        <f t="shared" si="4"/>
        <v>0</v>
      </c>
      <c r="I58" s="19"/>
      <c r="J58" s="8"/>
    </row>
    <row r="59" spans="2:10" s="1" customFormat="1" ht="43.5" customHeight="1" hidden="1">
      <c r="B59" s="61">
        <v>1349</v>
      </c>
      <c r="C59" s="42" t="s">
        <v>134</v>
      </c>
      <c r="D59" s="43">
        <v>70</v>
      </c>
      <c r="E59" s="43">
        <v>120</v>
      </c>
      <c r="F59" s="43"/>
      <c r="G59" s="43">
        <f t="shared" si="5"/>
        <v>0</v>
      </c>
      <c r="H59" s="44">
        <f t="shared" si="4"/>
        <v>0</v>
      </c>
      <c r="I59" s="19"/>
      <c r="J59" s="8"/>
    </row>
    <row r="60" spans="2:10" s="1" customFormat="1" ht="63.75" customHeight="1" hidden="1">
      <c r="B60" s="61">
        <v>1337</v>
      </c>
      <c r="C60" s="42" t="s">
        <v>96</v>
      </c>
      <c r="D60" s="43">
        <v>70</v>
      </c>
      <c r="E60" s="43">
        <v>121</v>
      </c>
      <c r="F60" s="43"/>
      <c r="G60" s="43">
        <f t="shared" si="5"/>
        <v>0</v>
      </c>
      <c r="H60" s="44">
        <f t="shared" si="4"/>
        <v>0</v>
      </c>
      <c r="I60" s="20"/>
      <c r="J60" s="8"/>
    </row>
    <row r="61" spans="2:10" s="1" customFormat="1" ht="63.75" customHeight="1" hidden="1">
      <c r="B61" s="61">
        <v>1344</v>
      </c>
      <c r="C61" s="42" t="s">
        <v>97</v>
      </c>
      <c r="D61" s="43">
        <v>70</v>
      </c>
      <c r="E61" s="43">
        <v>206</v>
      </c>
      <c r="F61" s="43"/>
      <c r="G61" s="43">
        <f t="shared" si="5"/>
        <v>0</v>
      </c>
      <c r="H61" s="44">
        <f t="shared" si="4"/>
        <v>0</v>
      </c>
      <c r="I61" s="19"/>
      <c r="J61" s="21"/>
    </row>
    <row r="62" spans="2:10" s="1" customFormat="1" ht="43.5" customHeight="1" hidden="1">
      <c r="B62" s="61">
        <v>323</v>
      </c>
      <c r="C62" s="42" t="s">
        <v>98</v>
      </c>
      <c r="D62" s="43">
        <v>70</v>
      </c>
      <c r="E62" s="43">
        <v>213</v>
      </c>
      <c r="F62" s="43"/>
      <c r="G62" s="43">
        <f t="shared" si="5"/>
        <v>0</v>
      </c>
      <c r="H62" s="44">
        <f t="shared" si="4"/>
        <v>0</v>
      </c>
      <c r="I62" s="19"/>
      <c r="J62" s="19"/>
    </row>
    <row r="63" spans="2:10" s="1" customFormat="1" ht="43.5" customHeight="1" hidden="1">
      <c r="B63" s="61">
        <v>208</v>
      </c>
      <c r="C63" s="42" t="s">
        <v>99</v>
      </c>
      <c r="D63" s="43">
        <v>70</v>
      </c>
      <c r="E63" s="43">
        <v>162</v>
      </c>
      <c r="F63" s="43"/>
      <c r="G63" s="43">
        <f t="shared" si="5"/>
        <v>0</v>
      </c>
      <c r="H63" s="44">
        <f t="shared" si="4"/>
        <v>0</v>
      </c>
      <c r="I63" s="153"/>
      <c r="J63" s="19"/>
    </row>
    <row r="64" spans="2:10" s="1" customFormat="1" ht="63.75" customHeight="1" hidden="1">
      <c r="B64" s="61">
        <v>240</v>
      </c>
      <c r="C64" s="42" t="s">
        <v>100</v>
      </c>
      <c r="D64" s="43">
        <v>70</v>
      </c>
      <c r="E64" s="43">
        <v>166</v>
      </c>
      <c r="F64" s="43"/>
      <c r="G64" s="43">
        <f t="shared" si="5"/>
        <v>0</v>
      </c>
      <c r="H64" s="44">
        <f t="shared" si="4"/>
        <v>0</v>
      </c>
      <c r="I64" s="20"/>
      <c r="J64" s="19"/>
    </row>
    <row r="65" spans="2:10" s="1" customFormat="1" ht="63.75" customHeight="1" hidden="1">
      <c r="B65" s="61">
        <v>236</v>
      </c>
      <c r="C65" s="42" t="s">
        <v>135</v>
      </c>
      <c r="D65" s="43">
        <v>70</v>
      </c>
      <c r="E65" s="43">
        <v>161</v>
      </c>
      <c r="F65" s="43"/>
      <c r="G65" s="43">
        <f t="shared" si="5"/>
        <v>0</v>
      </c>
      <c r="H65" s="44">
        <f t="shared" si="4"/>
        <v>0</v>
      </c>
      <c r="I65" s="154"/>
      <c r="J65" s="19"/>
    </row>
    <row r="66" spans="2:10" s="1" customFormat="1" ht="43.5" customHeight="1" hidden="1">
      <c r="B66" s="61">
        <v>331</v>
      </c>
      <c r="C66" s="42" t="s">
        <v>101</v>
      </c>
      <c r="D66" s="43">
        <v>70</v>
      </c>
      <c r="E66" s="43">
        <v>142</v>
      </c>
      <c r="F66" s="43"/>
      <c r="G66" s="43">
        <f t="shared" si="5"/>
        <v>0</v>
      </c>
      <c r="H66" s="44">
        <f t="shared" si="4"/>
        <v>0</v>
      </c>
      <c r="I66" s="19"/>
      <c r="J66" s="19"/>
    </row>
    <row r="67" spans="2:10" s="1" customFormat="1" ht="43.5" customHeight="1">
      <c r="B67" s="61">
        <v>202</v>
      </c>
      <c r="C67" s="42" t="s">
        <v>136</v>
      </c>
      <c r="D67" s="43">
        <v>70</v>
      </c>
      <c r="E67" s="43">
        <v>149</v>
      </c>
      <c r="F67" s="43">
        <v>1</v>
      </c>
      <c r="G67" s="43">
        <f t="shared" si="5"/>
        <v>149</v>
      </c>
      <c r="H67" s="44">
        <f t="shared" si="4"/>
        <v>70</v>
      </c>
      <c r="I67" s="153"/>
      <c r="J67" s="8"/>
    </row>
    <row r="68" spans="2:10" s="1" customFormat="1" ht="63.75" customHeight="1" hidden="1">
      <c r="B68" s="61">
        <v>209</v>
      </c>
      <c r="C68" s="42" t="s">
        <v>102</v>
      </c>
      <c r="D68" s="43">
        <v>70</v>
      </c>
      <c r="E68" s="43">
        <v>154</v>
      </c>
      <c r="F68" s="43"/>
      <c r="G68" s="43">
        <f t="shared" si="5"/>
        <v>0</v>
      </c>
      <c r="H68" s="44">
        <f t="shared" si="4"/>
        <v>0</v>
      </c>
      <c r="I68" s="20"/>
      <c r="J68" s="8"/>
    </row>
    <row r="69" spans="2:10" s="1" customFormat="1" ht="63.75" customHeight="1" hidden="1">
      <c r="B69" s="61">
        <v>211</v>
      </c>
      <c r="C69" s="42" t="s">
        <v>103</v>
      </c>
      <c r="D69" s="43">
        <v>70</v>
      </c>
      <c r="E69" s="43">
        <v>149</v>
      </c>
      <c r="F69" s="43"/>
      <c r="G69" s="43">
        <f t="shared" si="5"/>
        <v>0</v>
      </c>
      <c r="H69" s="44">
        <f t="shared" si="4"/>
        <v>0</v>
      </c>
      <c r="I69" s="20"/>
      <c r="J69" s="8"/>
    </row>
    <row r="70" spans="2:10" s="1" customFormat="1" ht="63.75" customHeight="1" hidden="1">
      <c r="B70" s="61">
        <v>203</v>
      </c>
      <c r="C70" s="42" t="s">
        <v>104</v>
      </c>
      <c r="D70" s="43">
        <v>70</v>
      </c>
      <c r="E70" s="43">
        <v>151</v>
      </c>
      <c r="F70" s="43"/>
      <c r="G70" s="43">
        <f t="shared" si="5"/>
        <v>0</v>
      </c>
      <c r="H70" s="44">
        <f t="shared" si="4"/>
        <v>0</v>
      </c>
      <c r="I70" s="153"/>
      <c r="J70" s="8"/>
    </row>
    <row r="71" spans="2:10" s="1" customFormat="1" ht="63.75" customHeight="1" hidden="1">
      <c r="B71" s="61">
        <v>212</v>
      </c>
      <c r="C71" s="42" t="s">
        <v>105</v>
      </c>
      <c r="D71" s="43">
        <v>70</v>
      </c>
      <c r="E71" s="43">
        <v>146</v>
      </c>
      <c r="F71" s="43"/>
      <c r="G71" s="43">
        <f t="shared" si="5"/>
        <v>0</v>
      </c>
      <c r="H71" s="44">
        <f t="shared" si="4"/>
        <v>0</v>
      </c>
      <c r="I71" s="19"/>
      <c r="J71" s="8"/>
    </row>
    <row r="72" spans="2:10" s="1" customFormat="1" ht="63.75" customHeight="1" hidden="1">
      <c r="B72" s="61">
        <v>319</v>
      </c>
      <c r="C72" s="42" t="s">
        <v>106</v>
      </c>
      <c r="D72" s="43">
        <v>70</v>
      </c>
      <c r="E72" s="43">
        <v>150</v>
      </c>
      <c r="F72" s="43"/>
      <c r="G72" s="43">
        <f t="shared" si="5"/>
        <v>0</v>
      </c>
      <c r="H72" s="44">
        <f t="shared" si="4"/>
        <v>0</v>
      </c>
      <c r="I72" s="19"/>
      <c r="J72" s="8"/>
    </row>
    <row r="73" spans="2:10" s="1" customFormat="1" ht="63.75" customHeight="1" hidden="1">
      <c r="B73" s="61">
        <v>204</v>
      </c>
      <c r="C73" s="42" t="s">
        <v>107</v>
      </c>
      <c r="D73" s="43">
        <v>70</v>
      </c>
      <c r="E73" s="43">
        <v>175</v>
      </c>
      <c r="F73" s="43"/>
      <c r="G73" s="43">
        <f t="shared" si="5"/>
        <v>0</v>
      </c>
      <c r="H73" s="44">
        <f t="shared" si="4"/>
        <v>0</v>
      </c>
      <c r="I73" s="19"/>
      <c r="J73" s="8"/>
    </row>
    <row r="74" spans="2:10" s="1" customFormat="1" ht="43.5" customHeight="1">
      <c r="B74" s="61">
        <v>363</v>
      </c>
      <c r="C74" s="42" t="s">
        <v>108</v>
      </c>
      <c r="D74" s="43">
        <v>70</v>
      </c>
      <c r="E74" s="43">
        <v>136</v>
      </c>
      <c r="F74" s="43">
        <v>1</v>
      </c>
      <c r="G74" s="43">
        <f t="shared" si="5"/>
        <v>136</v>
      </c>
      <c r="H74" s="44">
        <f t="shared" si="4"/>
        <v>70</v>
      </c>
      <c r="I74" s="19"/>
      <c r="J74" s="8"/>
    </row>
    <row r="75" spans="2:10" s="1" customFormat="1" ht="43.5" customHeight="1" hidden="1">
      <c r="B75" s="61">
        <v>1351</v>
      </c>
      <c r="C75" s="42" t="s">
        <v>109</v>
      </c>
      <c r="D75" s="43">
        <v>70</v>
      </c>
      <c r="E75" s="43">
        <v>166</v>
      </c>
      <c r="F75" s="43"/>
      <c r="G75" s="43">
        <f t="shared" si="5"/>
        <v>0</v>
      </c>
      <c r="H75" s="44">
        <f t="shared" si="4"/>
        <v>0</v>
      </c>
      <c r="I75" s="19"/>
      <c r="J75" s="8"/>
    </row>
    <row r="76" spans="2:10" s="1" customFormat="1" ht="43.5" customHeight="1" thickBot="1">
      <c r="B76" s="63"/>
      <c r="C76" s="87" t="s">
        <v>7</v>
      </c>
      <c r="D76" s="73"/>
      <c r="E76" s="74"/>
      <c r="F76" s="73"/>
      <c r="G76" s="75">
        <f>ROUNDDOWN(SUM(G51:G75)/F7,0)</f>
        <v>512</v>
      </c>
      <c r="H76" s="76">
        <f>SUM(H51:H75)/F7</f>
        <v>280</v>
      </c>
      <c r="I76" s="23"/>
      <c r="J76" s="24"/>
    </row>
    <row r="77" spans="2:10" s="1" customFormat="1" ht="4.5" customHeight="1" hidden="1">
      <c r="B77" s="63"/>
      <c r="C77" s="25"/>
      <c r="D77" s="55"/>
      <c r="E77" s="26"/>
      <c r="F77" s="55"/>
      <c r="G77" s="27"/>
      <c r="H77" s="27"/>
      <c r="I77" s="20"/>
      <c r="J77" s="24"/>
    </row>
    <row r="78" spans="2:28" ht="43.5" customHeight="1" hidden="1">
      <c r="B78" s="63"/>
      <c r="C78" s="99" t="s">
        <v>21</v>
      </c>
      <c r="D78" s="96" t="s">
        <v>11</v>
      </c>
      <c r="E78" s="97" t="s">
        <v>12</v>
      </c>
      <c r="F78" s="96" t="s">
        <v>8</v>
      </c>
      <c r="G78" s="97" t="s">
        <v>14</v>
      </c>
      <c r="H78" s="98" t="s">
        <v>13</v>
      </c>
      <c r="I78" s="22"/>
      <c r="J78" s="8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10" s="1" customFormat="1" ht="43.5" customHeight="1" hidden="1">
      <c r="B79" s="61">
        <v>239</v>
      </c>
      <c r="C79" s="51" t="s">
        <v>110</v>
      </c>
      <c r="D79" s="43">
        <v>50</v>
      </c>
      <c r="E79" s="43">
        <v>157</v>
      </c>
      <c r="F79" s="43"/>
      <c r="G79" s="43">
        <f aca="true" t="shared" si="6" ref="G79:G85">E79*F79</f>
        <v>0</v>
      </c>
      <c r="H79" s="44">
        <f aca="true" t="shared" si="7" ref="H79:H85">D79*F79</f>
        <v>0</v>
      </c>
      <c r="I79" s="19"/>
      <c r="J79" s="8"/>
    </row>
    <row r="80" spans="2:10" s="1" customFormat="1" ht="43.5" customHeight="1" hidden="1">
      <c r="B80" s="61">
        <v>1385</v>
      </c>
      <c r="C80" s="51" t="s">
        <v>111</v>
      </c>
      <c r="D80" s="43">
        <v>50</v>
      </c>
      <c r="E80" s="43">
        <v>157</v>
      </c>
      <c r="F80" s="43"/>
      <c r="G80" s="43">
        <f t="shared" si="6"/>
        <v>0</v>
      </c>
      <c r="H80" s="44">
        <f t="shared" si="7"/>
        <v>0</v>
      </c>
      <c r="I80" s="154"/>
      <c r="J80" s="8"/>
    </row>
    <row r="81" spans="2:10" s="1" customFormat="1" ht="43.5" customHeight="1" hidden="1">
      <c r="B81" s="61">
        <v>241</v>
      </c>
      <c r="C81" s="51" t="s">
        <v>137</v>
      </c>
      <c r="D81" s="43">
        <f>170/2</f>
        <v>85</v>
      </c>
      <c r="E81" s="43">
        <v>205</v>
      </c>
      <c r="F81" s="43"/>
      <c r="G81" s="43">
        <f t="shared" si="6"/>
        <v>0</v>
      </c>
      <c r="H81" s="44">
        <f t="shared" si="7"/>
        <v>0</v>
      </c>
      <c r="I81" s="20"/>
      <c r="J81" s="8"/>
    </row>
    <row r="82" spans="2:10" s="1" customFormat="1" ht="43.5" customHeight="1" hidden="1">
      <c r="B82" s="61">
        <v>1418</v>
      </c>
      <c r="C82" s="51" t="s">
        <v>138</v>
      </c>
      <c r="D82" s="43">
        <v>85</v>
      </c>
      <c r="E82" s="43">
        <v>205</v>
      </c>
      <c r="F82" s="43"/>
      <c r="G82" s="43">
        <f t="shared" si="6"/>
        <v>0</v>
      </c>
      <c r="H82" s="44">
        <f t="shared" si="7"/>
        <v>0</v>
      </c>
      <c r="I82" s="20"/>
      <c r="J82" s="8"/>
    </row>
    <row r="83" spans="1:250" s="1" customFormat="1" ht="43.5" customHeight="1" hidden="1">
      <c r="A83" s="13"/>
      <c r="B83" s="61">
        <v>335</v>
      </c>
      <c r="C83" s="51" t="s">
        <v>112</v>
      </c>
      <c r="D83" s="43">
        <v>45</v>
      </c>
      <c r="E83" s="43">
        <v>149</v>
      </c>
      <c r="F83" s="43"/>
      <c r="G83" s="43">
        <f t="shared" si="6"/>
        <v>0</v>
      </c>
      <c r="H83" s="44">
        <f t="shared" si="7"/>
        <v>0</v>
      </c>
      <c r="I83" s="19"/>
      <c r="J83" s="8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</row>
    <row r="84" spans="2:10" s="1" customFormat="1" ht="43.5" customHeight="1" hidden="1">
      <c r="B84" s="61">
        <v>219</v>
      </c>
      <c r="C84" s="51" t="s">
        <v>113</v>
      </c>
      <c r="D84" s="43">
        <f>270/6</f>
        <v>45</v>
      </c>
      <c r="E84" s="43">
        <v>176</v>
      </c>
      <c r="F84" s="43"/>
      <c r="G84" s="43">
        <f t="shared" si="6"/>
        <v>0</v>
      </c>
      <c r="H84" s="44">
        <f t="shared" si="7"/>
        <v>0</v>
      </c>
      <c r="I84" s="19"/>
      <c r="J84" s="8"/>
    </row>
    <row r="85" spans="2:10" s="1" customFormat="1" ht="43.5" customHeight="1" hidden="1">
      <c r="B85" s="62">
        <v>371</v>
      </c>
      <c r="C85" s="51" t="s">
        <v>114</v>
      </c>
      <c r="D85" s="43">
        <v>75</v>
      </c>
      <c r="E85" s="43">
        <v>124</v>
      </c>
      <c r="F85" s="43"/>
      <c r="G85" s="43">
        <f t="shared" si="6"/>
        <v>0</v>
      </c>
      <c r="H85" s="44">
        <f t="shared" si="7"/>
        <v>0</v>
      </c>
      <c r="I85" s="19"/>
      <c r="J85" s="8"/>
    </row>
    <row r="86" spans="2:10" s="1" customFormat="1" ht="43.5" customHeight="1" hidden="1" thickBot="1">
      <c r="B86" s="63"/>
      <c r="C86" s="87" t="s">
        <v>7</v>
      </c>
      <c r="D86" s="77"/>
      <c r="E86" s="78"/>
      <c r="F86" s="77"/>
      <c r="G86" s="79">
        <f>ROUNDDOWN(SUM(G79:G85)/F7,0)</f>
        <v>0</v>
      </c>
      <c r="H86" s="80">
        <f>SUM(H79:H85)/F7</f>
        <v>0</v>
      </c>
      <c r="I86" s="19"/>
      <c r="J86" s="8"/>
    </row>
    <row r="87" spans="2:10" s="1" customFormat="1" ht="4.5" customHeight="1" hidden="1" thickBot="1">
      <c r="B87" s="63"/>
      <c r="C87" s="25"/>
      <c r="D87" s="55"/>
      <c r="E87" s="26"/>
      <c r="F87" s="55"/>
      <c r="G87" s="27"/>
      <c r="H87" s="27"/>
      <c r="I87" s="20"/>
      <c r="J87" s="24"/>
    </row>
    <row r="88" spans="2:10" s="1" customFormat="1" ht="43.5" customHeight="1">
      <c r="B88" s="63"/>
      <c r="C88" s="99" t="s">
        <v>33</v>
      </c>
      <c r="D88" s="96" t="s">
        <v>11</v>
      </c>
      <c r="E88" s="97" t="s">
        <v>12</v>
      </c>
      <c r="F88" s="96" t="s">
        <v>8</v>
      </c>
      <c r="G88" s="97" t="s">
        <v>14</v>
      </c>
      <c r="H88" s="98" t="s">
        <v>13</v>
      </c>
      <c r="I88" s="19"/>
      <c r="J88" s="8"/>
    </row>
    <row r="89" spans="2:10" s="137" customFormat="1" ht="43.5" customHeight="1" hidden="1">
      <c r="B89" s="141">
        <v>796</v>
      </c>
      <c r="C89" s="142" t="s">
        <v>141</v>
      </c>
      <c r="D89" s="143">
        <v>330</v>
      </c>
      <c r="E89" s="143">
        <f>620+75</f>
        <v>695</v>
      </c>
      <c r="F89" s="143"/>
      <c r="G89" s="143">
        <f>E89*F89</f>
        <v>0</v>
      </c>
      <c r="H89" s="144">
        <f>D89*F89</f>
        <v>0</v>
      </c>
      <c r="I89" s="138"/>
      <c r="J89" s="139"/>
    </row>
    <row r="90" spans="2:10" s="137" customFormat="1" ht="43.5" customHeight="1" hidden="1">
      <c r="B90" s="141">
        <v>811</v>
      </c>
      <c r="C90" s="142" t="s">
        <v>142</v>
      </c>
      <c r="D90" s="143">
        <v>200</v>
      </c>
      <c r="E90" s="143">
        <v>695</v>
      </c>
      <c r="F90" s="143"/>
      <c r="G90" s="143">
        <f aca="true" t="shared" si="8" ref="G90:G103">E90*F90</f>
        <v>0</v>
      </c>
      <c r="H90" s="144">
        <f aca="true" t="shared" si="9" ref="H90:H103">D90*F90</f>
        <v>0</v>
      </c>
      <c r="I90" s="138"/>
      <c r="J90" s="139"/>
    </row>
    <row r="91" spans="2:10" s="137" customFormat="1" ht="43.5" customHeight="1" hidden="1">
      <c r="B91" s="141">
        <v>800</v>
      </c>
      <c r="C91" s="142" t="s">
        <v>143</v>
      </c>
      <c r="D91" s="143">
        <v>300</v>
      </c>
      <c r="E91" s="143">
        <f>454+75</f>
        <v>529</v>
      </c>
      <c r="F91" s="143"/>
      <c r="G91" s="143">
        <f t="shared" si="8"/>
        <v>0</v>
      </c>
      <c r="H91" s="144">
        <f t="shared" si="9"/>
        <v>0</v>
      </c>
      <c r="I91" s="138"/>
      <c r="J91" s="140"/>
    </row>
    <row r="92" spans="2:10" s="137" customFormat="1" ht="43.5" customHeight="1" hidden="1">
      <c r="B92" s="141">
        <v>793</v>
      </c>
      <c r="C92" s="142" t="s">
        <v>144</v>
      </c>
      <c r="D92" s="143">
        <v>300</v>
      </c>
      <c r="E92" s="143">
        <v>594</v>
      </c>
      <c r="F92" s="143"/>
      <c r="G92" s="143">
        <f t="shared" si="8"/>
        <v>0</v>
      </c>
      <c r="H92" s="144">
        <f t="shared" si="9"/>
        <v>0</v>
      </c>
      <c r="I92" s="145"/>
      <c r="J92" s="140"/>
    </row>
    <row r="93" spans="2:10" s="137" customFormat="1" ht="43.5" customHeight="1" hidden="1">
      <c r="B93" s="141">
        <v>821</v>
      </c>
      <c r="C93" s="142" t="s">
        <v>145</v>
      </c>
      <c r="D93" s="143">
        <v>330</v>
      </c>
      <c r="E93" s="143">
        <v>529</v>
      </c>
      <c r="F93" s="143"/>
      <c r="G93" s="143">
        <f t="shared" si="8"/>
        <v>0</v>
      </c>
      <c r="H93" s="144">
        <f t="shared" si="9"/>
        <v>0</v>
      </c>
      <c r="I93" s="145"/>
      <c r="J93" s="140"/>
    </row>
    <row r="94" spans="2:10" s="137" customFormat="1" ht="43.5" customHeight="1">
      <c r="B94" s="141">
        <v>809</v>
      </c>
      <c r="C94" s="142" t="s">
        <v>146</v>
      </c>
      <c r="D94" s="143">
        <v>310</v>
      </c>
      <c r="E94" s="143">
        <f>(455+75)/300*310</f>
        <v>547.6666666666666</v>
      </c>
      <c r="F94" s="143">
        <v>1</v>
      </c>
      <c r="G94" s="143">
        <f t="shared" si="8"/>
        <v>547.6666666666666</v>
      </c>
      <c r="H94" s="144">
        <f t="shared" si="9"/>
        <v>310</v>
      </c>
      <c r="I94" s="138"/>
      <c r="J94" s="140"/>
    </row>
    <row r="95" spans="2:10" s="137" customFormat="1" ht="43.5" customHeight="1" hidden="1">
      <c r="B95" s="141">
        <v>827</v>
      </c>
      <c r="C95" s="142" t="s">
        <v>159</v>
      </c>
      <c r="D95" s="143">
        <v>300</v>
      </c>
      <c r="E95" s="143">
        <f>416+75</f>
        <v>491</v>
      </c>
      <c r="F95" s="143"/>
      <c r="G95" s="143">
        <f t="shared" si="8"/>
        <v>0</v>
      </c>
      <c r="H95" s="144">
        <f t="shared" si="9"/>
        <v>0</v>
      </c>
      <c r="I95" s="138"/>
      <c r="J95" s="140"/>
    </row>
    <row r="96" spans="2:10" s="137" customFormat="1" ht="43.5" customHeight="1" hidden="1">
      <c r="B96" s="141">
        <v>825</v>
      </c>
      <c r="C96" s="142" t="s">
        <v>155</v>
      </c>
      <c r="D96" s="143">
        <v>310</v>
      </c>
      <c r="E96" s="143">
        <v>497</v>
      </c>
      <c r="F96" s="143"/>
      <c r="G96" s="143">
        <f t="shared" si="8"/>
        <v>0</v>
      </c>
      <c r="H96" s="144">
        <f t="shared" si="9"/>
        <v>0</v>
      </c>
      <c r="I96" s="138"/>
      <c r="J96" s="140"/>
    </row>
    <row r="97" spans="2:10" s="137" customFormat="1" ht="43.5" customHeight="1" hidden="1">
      <c r="B97" s="141">
        <v>803</v>
      </c>
      <c r="C97" s="142" t="s">
        <v>147</v>
      </c>
      <c r="D97" s="143">
        <v>300</v>
      </c>
      <c r="E97" s="143">
        <f>525+75</f>
        <v>600</v>
      </c>
      <c r="F97" s="143"/>
      <c r="G97" s="143">
        <f t="shared" si="8"/>
        <v>0</v>
      </c>
      <c r="H97" s="144">
        <f t="shared" si="9"/>
        <v>0</v>
      </c>
      <c r="I97" s="138"/>
      <c r="J97" s="140"/>
    </row>
    <row r="98" spans="2:10" s="137" customFormat="1" ht="43.5" customHeight="1" hidden="1">
      <c r="B98" s="141">
        <v>798</v>
      </c>
      <c r="C98" s="142" t="s">
        <v>158</v>
      </c>
      <c r="D98" s="143">
        <v>300</v>
      </c>
      <c r="E98" s="143">
        <v>992</v>
      </c>
      <c r="F98" s="143"/>
      <c r="G98" s="143">
        <f t="shared" si="8"/>
        <v>0</v>
      </c>
      <c r="H98" s="144">
        <f t="shared" si="9"/>
        <v>0</v>
      </c>
      <c r="I98" s="146"/>
      <c r="J98" s="140"/>
    </row>
    <row r="99" spans="2:10" s="137" customFormat="1" ht="43.5" customHeight="1" hidden="1">
      <c r="B99" s="141">
        <v>805</v>
      </c>
      <c r="C99" s="142" t="s">
        <v>157</v>
      </c>
      <c r="D99" s="143">
        <v>275</v>
      </c>
      <c r="E99" s="143">
        <v>710</v>
      </c>
      <c r="F99" s="143"/>
      <c r="G99" s="143">
        <f t="shared" si="8"/>
        <v>0</v>
      </c>
      <c r="H99" s="144">
        <f t="shared" si="9"/>
        <v>0</v>
      </c>
      <c r="I99" s="145"/>
      <c r="J99" s="140"/>
    </row>
    <row r="100" spans="2:10" s="137" customFormat="1" ht="43.5" customHeight="1" hidden="1">
      <c r="B100" s="141">
        <v>819</v>
      </c>
      <c r="C100" s="142" t="s">
        <v>148</v>
      </c>
      <c r="D100" s="143">
        <v>320</v>
      </c>
      <c r="E100" s="143">
        <f>396+75</f>
        <v>471</v>
      </c>
      <c r="F100" s="143"/>
      <c r="G100" s="143">
        <f t="shared" si="8"/>
        <v>0</v>
      </c>
      <c r="H100" s="144">
        <f t="shared" si="9"/>
        <v>0</v>
      </c>
      <c r="I100" s="145"/>
      <c r="J100" s="140"/>
    </row>
    <row r="101" spans="2:10" s="137" customFormat="1" ht="43.5" customHeight="1" hidden="1">
      <c r="B101" s="141">
        <v>829</v>
      </c>
      <c r="C101" s="142" t="s">
        <v>149</v>
      </c>
      <c r="D101" s="143">
        <v>300</v>
      </c>
      <c r="E101" s="143">
        <v>514</v>
      </c>
      <c r="F101" s="143"/>
      <c r="G101" s="143">
        <f t="shared" si="8"/>
        <v>0</v>
      </c>
      <c r="H101" s="144">
        <f t="shared" si="9"/>
        <v>0</v>
      </c>
      <c r="I101" s="138"/>
      <c r="J101" s="140"/>
    </row>
    <row r="102" spans="2:10" s="137" customFormat="1" ht="43.5" customHeight="1" hidden="1">
      <c r="B102" s="141">
        <v>807</v>
      </c>
      <c r="C102" s="142" t="s">
        <v>150</v>
      </c>
      <c r="D102" s="143">
        <v>275</v>
      </c>
      <c r="E102" s="143">
        <f>396+75</f>
        <v>471</v>
      </c>
      <c r="F102" s="143"/>
      <c r="G102" s="143">
        <f t="shared" si="8"/>
        <v>0</v>
      </c>
      <c r="H102" s="144">
        <f t="shared" si="9"/>
        <v>0</v>
      </c>
      <c r="I102" s="138"/>
      <c r="J102" s="140"/>
    </row>
    <row r="103" spans="2:10" s="137" customFormat="1" ht="43.5" customHeight="1" hidden="1">
      <c r="B103" s="147">
        <v>814</v>
      </c>
      <c r="C103" s="142" t="s">
        <v>151</v>
      </c>
      <c r="D103" s="143">
        <v>300</v>
      </c>
      <c r="E103" s="143">
        <f>385+75</f>
        <v>460</v>
      </c>
      <c r="F103" s="143"/>
      <c r="G103" s="143">
        <f t="shared" si="8"/>
        <v>0</v>
      </c>
      <c r="H103" s="144">
        <f t="shared" si="9"/>
        <v>0</v>
      </c>
      <c r="I103" s="138"/>
      <c r="J103" s="140"/>
    </row>
    <row r="104" spans="2:28" s="28" customFormat="1" ht="43.5" customHeight="1" thickBot="1">
      <c r="B104" s="63"/>
      <c r="C104" s="87" t="s">
        <v>7</v>
      </c>
      <c r="D104" s="77"/>
      <c r="E104" s="78"/>
      <c r="F104" s="77"/>
      <c r="G104" s="79">
        <f>ROUNDDOWN(SUM(G89:G103)/F7,0)</f>
        <v>547</v>
      </c>
      <c r="H104" s="80">
        <f>SUM(H89:H103)/F7</f>
        <v>310</v>
      </c>
      <c r="I104" s="19"/>
      <c r="J104" s="8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2:10" s="1" customFormat="1" ht="4.5" customHeight="1" hidden="1">
      <c r="B105" s="63"/>
      <c r="C105" s="25"/>
      <c r="D105" s="55"/>
      <c r="E105" s="26"/>
      <c r="F105" s="55"/>
      <c r="G105" s="27"/>
      <c r="H105" s="27"/>
      <c r="I105" s="20"/>
      <c r="J105" s="24"/>
    </row>
    <row r="106" spans="2:28" ht="43.5" customHeight="1" hidden="1">
      <c r="B106" s="63"/>
      <c r="C106" s="99" t="s">
        <v>24</v>
      </c>
      <c r="D106" s="96" t="s">
        <v>11</v>
      </c>
      <c r="E106" s="97" t="s">
        <v>12</v>
      </c>
      <c r="F106" s="96" t="s">
        <v>8</v>
      </c>
      <c r="G106" s="97" t="s">
        <v>14</v>
      </c>
      <c r="H106" s="98" t="s">
        <v>13</v>
      </c>
      <c r="I106" s="19"/>
      <c r="J106" s="8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2:10" s="1" customFormat="1" ht="43.5" customHeight="1" hidden="1">
      <c r="B107" s="61">
        <v>1340</v>
      </c>
      <c r="C107" s="51" t="s">
        <v>115</v>
      </c>
      <c r="D107" s="43">
        <v>25</v>
      </c>
      <c r="E107" s="43">
        <v>30</v>
      </c>
      <c r="F107" s="43"/>
      <c r="G107" s="43">
        <f>E107*F107</f>
        <v>0</v>
      </c>
      <c r="H107" s="44">
        <f>D107*F107</f>
        <v>0</v>
      </c>
      <c r="I107" s="19"/>
      <c r="J107" s="8"/>
    </row>
    <row r="108" spans="2:10" s="1" customFormat="1" ht="43.5" customHeight="1" hidden="1">
      <c r="B108" s="61">
        <v>1341</v>
      </c>
      <c r="C108" s="51" t="s">
        <v>116</v>
      </c>
      <c r="D108" s="43">
        <v>25</v>
      </c>
      <c r="E108" s="43">
        <v>30</v>
      </c>
      <c r="F108" s="43"/>
      <c r="G108" s="43">
        <f>E108*F108</f>
        <v>0</v>
      </c>
      <c r="H108" s="44">
        <f>D108*F108</f>
        <v>0</v>
      </c>
      <c r="I108" s="19"/>
      <c r="J108" s="8"/>
    </row>
    <row r="109" spans="2:10" s="1" customFormat="1" ht="43.5" customHeight="1" hidden="1">
      <c r="B109" s="61">
        <v>1378</v>
      </c>
      <c r="C109" s="51" t="s">
        <v>117</v>
      </c>
      <c r="D109" s="43">
        <v>25</v>
      </c>
      <c r="E109" s="43">
        <v>30</v>
      </c>
      <c r="F109" s="43"/>
      <c r="G109" s="43">
        <f>E109*F109</f>
        <v>0</v>
      </c>
      <c r="H109" s="44">
        <f>D109*F109</f>
        <v>0</v>
      </c>
      <c r="I109" s="19"/>
      <c r="J109" s="8"/>
    </row>
    <row r="110" spans="2:10" s="1" customFormat="1" ht="43.5" customHeight="1" hidden="1">
      <c r="B110" s="62">
        <v>1348</v>
      </c>
      <c r="C110" s="51" t="s">
        <v>118</v>
      </c>
      <c r="D110" s="43">
        <v>25</v>
      </c>
      <c r="E110" s="43">
        <v>30</v>
      </c>
      <c r="F110" s="43"/>
      <c r="G110" s="43">
        <f>E110*F110</f>
        <v>0</v>
      </c>
      <c r="H110" s="44">
        <f>D110*F110</f>
        <v>0</v>
      </c>
      <c r="I110" s="19"/>
      <c r="J110" s="8"/>
    </row>
    <row r="111" spans="2:10" s="1" customFormat="1" ht="43.5" customHeight="1" hidden="1" thickBot="1">
      <c r="B111" s="63"/>
      <c r="C111" s="87" t="s">
        <v>7</v>
      </c>
      <c r="D111" s="77"/>
      <c r="E111" s="78"/>
      <c r="F111" s="77"/>
      <c r="G111" s="79">
        <f>ROUNDDOWN(SUM(G107:G110)/F7,0)</f>
        <v>0</v>
      </c>
      <c r="H111" s="80">
        <f>SUM(H107:H110)/F7</f>
        <v>0</v>
      </c>
      <c r="I111" s="22"/>
      <c r="J111" s="8"/>
    </row>
    <row r="112" spans="2:10" s="1" customFormat="1" ht="4.5" customHeight="1" hidden="1" thickBot="1">
      <c r="B112" s="63"/>
      <c r="C112" s="25"/>
      <c r="D112" s="55"/>
      <c r="E112" s="26"/>
      <c r="F112" s="55"/>
      <c r="G112" s="27"/>
      <c r="H112" s="27"/>
      <c r="I112" s="20"/>
      <c r="J112" s="24"/>
    </row>
    <row r="113" spans="2:10" s="1" customFormat="1" ht="43.5" customHeight="1">
      <c r="B113" s="63"/>
      <c r="C113" s="99" t="s">
        <v>27</v>
      </c>
      <c r="D113" s="96" t="s">
        <v>11</v>
      </c>
      <c r="E113" s="97" t="s">
        <v>12</v>
      </c>
      <c r="F113" s="96" t="s">
        <v>8</v>
      </c>
      <c r="G113" s="97" t="s">
        <v>14</v>
      </c>
      <c r="H113" s="98" t="s">
        <v>13</v>
      </c>
      <c r="I113" s="22"/>
      <c r="J113" s="8"/>
    </row>
    <row r="114" spans="2:10" s="1" customFormat="1" ht="43.5" customHeight="1">
      <c r="B114" s="64">
        <v>223</v>
      </c>
      <c r="C114" s="51" t="s">
        <v>152</v>
      </c>
      <c r="D114" s="43">
        <v>80</v>
      </c>
      <c r="E114" s="43">
        <v>66</v>
      </c>
      <c r="F114" s="43">
        <v>1</v>
      </c>
      <c r="G114" s="43">
        <f>E114*F114</f>
        <v>66</v>
      </c>
      <c r="H114" s="44">
        <f>D114*F114</f>
        <v>80</v>
      </c>
      <c r="I114" s="19"/>
      <c r="J114" s="8"/>
    </row>
    <row r="115" spans="2:10" s="1" customFormat="1" ht="43.5" customHeight="1" hidden="1">
      <c r="B115" s="62">
        <v>242</v>
      </c>
      <c r="C115" s="51" t="s">
        <v>119</v>
      </c>
      <c r="D115" s="43"/>
      <c r="E115" s="43">
        <v>18</v>
      </c>
      <c r="F115" s="43"/>
      <c r="G115" s="43">
        <f>E115*F115</f>
        <v>0</v>
      </c>
      <c r="H115" s="44"/>
      <c r="I115" s="19"/>
      <c r="J115" s="8"/>
    </row>
    <row r="116" spans="2:10" s="1" customFormat="1" ht="43.5" customHeight="1" thickBot="1">
      <c r="B116" s="63"/>
      <c r="C116" s="87" t="s">
        <v>7</v>
      </c>
      <c r="D116" s="77"/>
      <c r="E116" s="78"/>
      <c r="F116" s="77"/>
      <c r="G116" s="81">
        <f>ROUNDDOWN(SUM(G114:G115),0)</f>
        <v>66</v>
      </c>
      <c r="H116" s="80">
        <f>SUM(H114:H115)</f>
        <v>80</v>
      </c>
      <c r="I116" s="19"/>
      <c r="J116" s="8"/>
    </row>
    <row r="117" spans="2:10" s="1" customFormat="1" ht="4.5" customHeight="1" hidden="1" thickBot="1">
      <c r="B117" s="63"/>
      <c r="C117" s="25"/>
      <c r="D117" s="55"/>
      <c r="E117" s="26"/>
      <c r="F117" s="55"/>
      <c r="G117" s="27"/>
      <c r="H117" s="27"/>
      <c r="I117" s="20"/>
      <c r="J117" s="24"/>
    </row>
    <row r="118" spans="2:10" s="1" customFormat="1" ht="43.5" customHeight="1">
      <c r="B118" s="63"/>
      <c r="C118" s="132" t="s">
        <v>26</v>
      </c>
      <c r="D118" s="118"/>
      <c r="E118" s="119"/>
      <c r="F118" s="118"/>
      <c r="G118" s="118">
        <f>ROUNDDOWN(SUM(G10:G47,G51:G75,G79:G85,G89:G103,G107:G110,G114:G115),0)</f>
        <v>1826</v>
      </c>
      <c r="H118" s="160">
        <f>ROUNDDOWN(SUM(H10:H47,H51:H75,H79:H85,H89:H103,H107:H110,H114:H115),0)</f>
        <v>995</v>
      </c>
      <c r="I118" s="19"/>
      <c r="J118" s="8"/>
    </row>
    <row r="119" spans="2:220" s="30" customFormat="1" ht="43.5" customHeight="1">
      <c r="B119" s="63"/>
      <c r="C119" s="133" t="s">
        <v>0</v>
      </c>
      <c r="D119" s="120"/>
      <c r="E119" s="121"/>
      <c r="F119" s="120"/>
      <c r="G119" s="121">
        <f>F7</f>
        <v>1</v>
      </c>
      <c r="H119" s="122">
        <f>G119</f>
        <v>1</v>
      </c>
      <c r="I119" s="19"/>
      <c r="J119" s="8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</row>
    <row r="120" spans="2:220" s="30" customFormat="1" ht="43.5" customHeight="1" thickBot="1">
      <c r="B120" s="63"/>
      <c r="C120" s="134" t="s">
        <v>25</v>
      </c>
      <c r="D120" s="123"/>
      <c r="E120" s="124"/>
      <c r="F120" s="123"/>
      <c r="G120" s="124">
        <f>ROUNDDOWN(G118/G119,0)</f>
        <v>1826</v>
      </c>
      <c r="H120" s="125">
        <f>ROUNDDOWN(H118/H119,0)</f>
        <v>995</v>
      </c>
      <c r="I120" s="29"/>
      <c r="J120" s="8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</row>
    <row r="121" spans="2:10" s="1" customFormat="1" ht="15" customHeight="1" hidden="1" thickBot="1">
      <c r="B121" s="63"/>
      <c r="C121" s="45"/>
      <c r="D121" s="56"/>
      <c r="E121" s="46"/>
      <c r="F121" s="56"/>
      <c r="G121" s="47"/>
      <c r="H121" s="47"/>
      <c r="J121" s="8"/>
    </row>
    <row r="122" spans="2:10" s="1" customFormat="1" ht="43.5" customHeight="1" hidden="1">
      <c r="B122" s="63"/>
      <c r="C122" s="222" t="s">
        <v>28</v>
      </c>
      <c r="D122" s="223"/>
      <c r="E122" s="223"/>
      <c r="F122" s="223"/>
      <c r="G122" s="223"/>
      <c r="H122" s="224"/>
      <c r="J122" s="8"/>
    </row>
    <row r="123" spans="2:220" ht="43.5" customHeight="1" hidden="1">
      <c r="B123" s="63"/>
      <c r="C123" s="162" t="s">
        <v>49</v>
      </c>
      <c r="D123" s="163" t="s">
        <v>6</v>
      </c>
      <c r="E123" s="164" t="s">
        <v>2</v>
      </c>
      <c r="F123" s="165" t="s">
        <v>3</v>
      </c>
      <c r="G123" s="166" t="s">
        <v>14</v>
      </c>
      <c r="H123" s="167" t="s">
        <v>3</v>
      </c>
      <c r="I123" s="1"/>
      <c r="J123" s="8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</row>
    <row r="124" spans="2:220" s="28" customFormat="1" ht="43.5" customHeight="1" hidden="1">
      <c r="B124" s="161">
        <v>1328</v>
      </c>
      <c r="C124" s="168" t="s">
        <v>120</v>
      </c>
      <c r="D124" s="41">
        <v>1000</v>
      </c>
      <c r="E124" s="41">
        <v>2090</v>
      </c>
      <c r="F124" s="41"/>
      <c r="G124" s="41">
        <f>E124*F124</f>
        <v>0</v>
      </c>
      <c r="H124" s="169">
        <f>D124*F124</f>
        <v>0</v>
      </c>
      <c r="I124" s="1"/>
      <c r="J124" s="8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</row>
    <row r="125" spans="2:220" ht="43.5" customHeight="1" hidden="1" thickBot="1">
      <c r="B125" s="161">
        <v>228</v>
      </c>
      <c r="C125" s="170" t="s">
        <v>121</v>
      </c>
      <c r="D125" s="171">
        <v>1000</v>
      </c>
      <c r="E125" s="171">
        <v>4400</v>
      </c>
      <c r="F125" s="171"/>
      <c r="G125" s="171">
        <f>E125*F125</f>
        <v>0</v>
      </c>
      <c r="H125" s="172">
        <f>D125*F125</f>
        <v>0</v>
      </c>
      <c r="I125" s="1"/>
      <c r="J125" s="8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</row>
    <row r="126" spans="2:10" s="1" customFormat="1" ht="43.5" customHeight="1" hidden="1" thickBot="1">
      <c r="B126" s="63"/>
      <c r="C126" s="190" t="s">
        <v>153</v>
      </c>
      <c r="D126" s="191"/>
      <c r="E126" s="192"/>
      <c r="F126" s="191"/>
      <c r="G126" s="193">
        <f>ROUNDDOWN(SUM(G124:G125),0)</f>
        <v>0</v>
      </c>
      <c r="H126" s="194">
        <f>SUM(H124:H125)</f>
        <v>0</v>
      </c>
      <c r="I126" s="19"/>
      <c r="J126" s="8"/>
    </row>
    <row r="127" spans="2:220" ht="4.5" customHeight="1" hidden="1">
      <c r="B127" s="63"/>
      <c r="C127" s="31"/>
      <c r="D127" s="32"/>
      <c r="E127" s="32"/>
      <c r="F127" s="32"/>
      <c r="G127" s="32"/>
      <c r="H127" s="32"/>
      <c r="I127" s="1"/>
      <c r="J127" s="8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</row>
    <row r="128" spans="2:220" ht="43.5" customHeight="1" hidden="1">
      <c r="B128" s="63"/>
      <c r="C128" s="174" t="s">
        <v>50</v>
      </c>
      <c r="D128" s="175" t="s">
        <v>6</v>
      </c>
      <c r="E128" s="176" t="s">
        <v>2</v>
      </c>
      <c r="F128" s="177" t="s">
        <v>3</v>
      </c>
      <c r="G128" s="178" t="s">
        <v>14</v>
      </c>
      <c r="H128" s="179" t="s">
        <v>3</v>
      </c>
      <c r="I128" s="1"/>
      <c r="J128" s="8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</row>
    <row r="129" spans="2:10" s="1" customFormat="1" ht="43.5" customHeight="1" hidden="1">
      <c r="B129" s="63"/>
      <c r="C129" s="180" t="s">
        <v>122</v>
      </c>
      <c r="D129" s="173">
        <v>1000</v>
      </c>
      <c r="E129" s="173">
        <v>1950</v>
      </c>
      <c r="F129" s="173"/>
      <c r="G129" s="173">
        <f>E129*F129</f>
        <v>0</v>
      </c>
      <c r="H129" s="181">
        <f>D129*F129</f>
        <v>0</v>
      </c>
      <c r="J129" s="8"/>
    </row>
    <row r="130" spans="2:10" s="1" customFormat="1" ht="43.5" customHeight="1" hidden="1">
      <c r="B130" s="63"/>
      <c r="C130" s="180" t="s">
        <v>123</v>
      </c>
      <c r="D130" s="173">
        <v>1</v>
      </c>
      <c r="E130" s="173">
        <v>1500</v>
      </c>
      <c r="F130" s="173"/>
      <c r="G130" s="173">
        <f>E130*F130</f>
        <v>0</v>
      </c>
      <c r="H130" s="181">
        <f>D130*F130</f>
        <v>0</v>
      </c>
      <c r="J130" s="8"/>
    </row>
    <row r="131" spans="2:10" s="1" customFormat="1" ht="43.5" customHeight="1" hidden="1">
      <c r="B131" s="63"/>
      <c r="C131" s="180" t="s">
        <v>124</v>
      </c>
      <c r="D131" s="173">
        <v>120</v>
      </c>
      <c r="E131" s="173">
        <v>245</v>
      </c>
      <c r="F131" s="173"/>
      <c r="G131" s="173">
        <f>E131*F131</f>
        <v>0</v>
      </c>
      <c r="H131" s="181">
        <f>D131*F131</f>
        <v>0</v>
      </c>
      <c r="J131" s="8"/>
    </row>
    <row r="132" spans="2:10" s="1" customFormat="1" ht="43.5" customHeight="1" hidden="1">
      <c r="B132" s="63"/>
      <c r="C132" s="180" t="s">
        <v>125</v>
      </c>
      <c r="D132" s="173">
        <v>1000</v>
      </c>
      <c r="E132" s="173">
        <v>1000</v>
      </c>
      <c r="F132" s="173"/>
      <c r="G132" s="173">
        <f>E132*F132</f>
        <v>0</v>
      </c>
      <c r="H132" s="181">
        <f>D132*F132</f>
        <v>0</v>
      </c>
      <c r="J132" s="8"/>
    </row>
    <row r="133" spans="2:10" s="1" customFormat="1" ht="43.5" customHeight="1" hidden="1" thickBot="1">
      <c r="B133" s="63"/>
      <c r="C133" s="182" t="s">
        <v>5</v>
      </c>
      <c r="D133" s="183">
        <v>1</v>
      </c>
      <c r="E133" s="183">
        <v>150</v>
      </c>
      <c r="F133" s="183"/>
      <c r="G133" s="183">
        <f>E133*F133</f>
        <v>0</v>
      </c>
      <c r="H133" s="184">
        <f>D133*F133</f>
        <v>0</v>
      </c>
      <c r="J133" s="8"/>
    </row>
    <row r="134" spans="2:10" s="1" customFormat="1" ht="43.5" customHeight="1" hidden="1" thickBot="1">
      <c r="B134" s="63"/>
      <c r="C134" s="190" t="s">
        <v>154</v>
      </c>
      <c r="D134" s="191"/>
      <c r="E134" s="192"/>
      <c r="F134" s="191"/>
      <c r="G134" s="193">
        <f>ROUNDDOWN(SUM(G129:G133),0)</f>
        <v>0</v>
      </c>
      <c r="H134" s="194">
        <f>SUM(H132:H133)</f>
        <v>0</v>
      </c>
      <c r="I134" s="19"/>
      <c r="J134" s="8"/>
    </row>
    <row r="135" spans="2:220" ht="4.5" customHeight="1" hidden="1">
      <c r="B135" s="63"/>
      <c r="C135" s="33"/>
      <c r="D135" s="32"/>
      <c r="E135" s="32"/>
      <c r="F135" s="32"/>
      <c r="G135" s="32"/>
      <c r="H135" s="32"/>
      <c r="I135" s="1"/>
      <c r="J135" s="8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</row>
    <row r="136" spans="2:220" ht="43.5" customHeight="1" hidden="1">
      <c r="B136" s="63"/>
      <c r="C136" s="185" t="s">
        <v>22</v>
      </c>
      <c r="D136" s="186" t="s">
        <v>11</v>
      </c>
      <c r="E136" s="187" t="s">
        <v>12</v>
      </c>
      <c r="F136" s="186" t="s">
        <v>128</v>
      </c>
      <c r="G136" s="187" t="s">
        <v>14</v>
      </c>
      <c r="H136" s="188" t="s">
        <v>13</v>
      </c>
      <c r="I136" s="1"/>
      <c r="J136" s="8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</row>
    <row r="137" spans="2:220" ht="43.5" customHeight="1" hidden="1" thickBot="1">
      <c r="B137" s="63"/>
      <c r="C137" s="189" t="s">
        <v>126</v>
      </c>
      <c r="D137" s="183">
        <v>50</v>
      </c>
      <c r="E137" s="183">
        <v>72</v>
      </c>
      <c r="F137" s="183"/>
      <c r="G137" s="183">
        <f>E137*F137</f>
        <v>0</v>
      </c>
      <c r="H137" s="184">
        <f>D137*F137</f>
        <v>0</v>
      </c>
      <c r="I137" s="1"/>
      <c r="J137" s="8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</row>
    <row r="138" spans="2:10" s="1" customFormat="1" ht="43.5" customHeight="1" hidden="1" thickBot="1">
      <c r="B138" s="63"/>
      <c r="C138" s="155" t="s">
        <v>154</v>
      </c>
      <c r="D138" s="156"/>
      <c r="E138" s="157"/>
      <c r="F138" s="156"/>
      <c r="G138" s="158">
        <f>ROUNDDOWN(SUM(G137:G137),0)</f>
        <v>0</v>
      </c>
      <c r="H138" s="159">
        <f>SUM(H136:H137)</f>
        <v>0</v>
      </c>
      <c r="I138" s="19"/>
      <c r="J138" s="8"/>
    </row>
    <row r="139" spans="2:220" ht="4.5" customHeight="1" hidden="1">
      <c r="B139" s="63"/>
      <c r="C139" s="33"/>
      <c r="D139" s="32"/>
      <c r="E139" s="32"/>
      <c r="F139" s="32"/>
      <c r="G139" s="32"/>
      <c r="H139" s="32"/>
      <c r="I139" s="1"/>
      <c r="J139" s="8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</row>
    <row r="140" spans="2:220" ht="43.5" customHeight="1" hidden="1">
      <c r="B140" s="63"/>
      <c r="C140" s="128" t="s">
        <v>45</v>
      </c>
      <c r="D140" s="126" t="s">
        <v>11</v>
      </c>
      <c r="E140" s="127" t="s">
        <v>12</v>
      </c>
      <c r="F140" s="126" t="s">
        <v>129</v>
      </c>
      <c r="G140" s="127" t="s">
        <v>14</v>
      </c>
      <c r="H140" s="129" t="s">
        <v>130</v>
      </c>
      <c r="I140" s="1"/>
      <c r="J140" s="8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</row>
    <row r="141" spans="2:10" s="1" customFormat="1" ht="43.5" customHeight="1" hidden="1" thickBot="1">
      <c r="B141" s="62">
        <v>334</v>
      </c>
      <c r="C141" s="52" t="s">
        <v>127</v>
      </c>
      <c r="D141" s="48">
        <v>1</v>
      </c>
      <c r="E141" s="48">
        <v>275</v>
      </c>
      <c r="F141" s="48"/>
      <c r="G141" s="48">
        <f>E141*F141</f>
        <v>0</v>
      </c>
      <c r="H141" s="49">
        <f>D141*F141</f>
        <v>0</v>
      </c>
      <c r="J141" s="8"/>
    </row>
    <row r="142" spans="2:10" s="1" customFormat="1" ht="43.5" customHeight="1" hidden="1" thickBot="1">
      <c r="B142" s="63"/>
      <c r="C142" s="87" t="s">
        <v>7</v>
      </c>
      <c r="D142" s="77"/>
      <c r="E142" s="78"/>
      <c r="F142" s="77"/>
      <c r="G142" s="81">
        <f>ROUNDDOWN(SUM(G141:G141),0)</f>
        <v>0</v>
      </c>
      <c r="H142" s="80">
        <f>SUM(H140:H141)</f>
        <v>0</v>
      </c>
      <c r="I142" s="19"/>
      <c r="J142" s="8"/>
    </row>
    <row r="143" spans="2:220" ht="4.5" customHeight="1" hidden="1">
      <c r="B143" s="63"/>
      <c r="C143" s="31"/>
      <c r="D143" s="32"/>
      <c r="E143" s="32"/>
      <c r="F143" s="32"/>
      <c r="G143" s="32"/>
      <c r="H143" s="32"/>
      <c r="I143" s="1"/>
      <c r="J143" s="8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</row>
    <row r="144" spans="2:220" ht="43.5" customHeight="1" hidden="1">
      <c r="B144" s="63"/>
      <c r="C144" s="128" t="s">
        <v>46</v>
      </c>
      <c r="D144" s="126" t="s">
        <v>11</v>
      </c>
      <c r="E144" s="127" t="s">
        <v>12</v>
      </c>
      <c r="F144" s="126" t="s">
        <v>129</v>
      </c>
      <c r="G144" s="127" t="s">
        <v>14</v>
      </c>
      <c r="H144" s="129" t="s">
        <v>130</v>
      </c>
      <c r="I144" s="1"/>
      <c r="J144" s="8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</row>
    <row r="145" spans="2:10" s="1" customFormat="1" ht="43.5" customHeight="1" hidden="1">
      <c r="B145" s="63"/>
      <c r="C145" s="42" t="s">
        <v>4</v>
      </c>
      <c r="D145" s="43">
        <v>1</v>
      </c>
      <c r="E145" s="43">
        <v>275</v>
      </c>
      <c r="F145" s="43"/>
      <c r="G145" s="43">
        <f>E145*F145</f>
        <v>0</v>
      </c>
      <c r="H145" s="44">
        <f>D145*F145</f>
        <v>0</v>
      </c>
      <c r="J145" s="8"/>
    </row>
    <row r="146" spans="2:10" s="1" customFormat="1" ht="43.5" customHeight="1" hidden="1" thickBot="1">
      <c r="B146" s="63"/>
      <c r="C146" s="50" t="s">
        <v>34</v>
      </c>
      <c r="D146" s="48">
        <v>1</v>
      </c>
      <c r="E146" s="48">
        <v>120</v>
      </c>
      <c r="F146" s="48"/>
      <c r="G146" s="48">
        <f>E146*F146</f>
        <v>0</v>
      </c>
      <c r="H146" s="49">
        <f>D146*F146</f>
        <v>0</v>
      </c>
      <c r="J146" s="8"/>
    </row>
    <row r="147" spans="2:10" s="1" customFormat="1" ht="43.5" customHeight="1" hidden="1" thickBot="1">
      <c r="B147" s="63"/>
      <c r="C147" s="87" t="s">
        <v>7</v>
      </c>
      <c r="D147" s="77"/>
      <c r="E147" s="78"/>
      <c r="F147" s="77"/>
      <c r="G147" s="81">
        <f>ROUNDDOWN(SUM(G145:G146),0)</f>
        <v>0</v>
      </c>
      <c r="H147" s="80">
        <f>SUM(H145:H146)</f>
        <v>0</v>
      </c>
      <c r="I147" s="19"/>
      <c r="J147" s="8"/>
    </row>
    <row r="148" spans="2:10" s="1" customFormat="1" ht="4.5" customHeight="1" hidden="1">
      <c r="B148" s="63"/>
      <c r="C148" s="34"/>
      <c r="D148" s="32"/>
      <c r="E148" s="32"/>
      <c r="F148" s="32"/>
      <c r="G148" s="32"/>
      <c r="H148" s="32"/>
      <c r="J148" s="8"/>
    </row>
    <row r="149" spans="2:220" ht="43.5" customHeight="1" hidden="1">
      <c r="B149" s="63"/>
      <c r="C149" s="128" t="s">
        <v>47</v>
      </c>
      <c r="D149" s="126" t="s">
        <v>11</v>
      </c>
      <c r="E149" s="127" t="s">
        <v>12</v>
      </c>
      <c r="F149" s="126" t="s">
        <v>128</v>
      </c>
      <c r="G149" s="127" t="s">
        <v>14</v>
      </c>
      <c r="H149" s="129" t="s">
        <v>128</v>
      </c>
      <c r="I149" s="1"/>
      <c r="J149" s="8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</row>
    <row r="150" spans="2:10" s="1" customFormat="1" ht="43.5" customHeight="1" hidden="1" thickBot="1">
      <c r="B150" s="62">
        <v>1</v>
      </c>
      <c r="C150" s="53" t="s">
        <v>48</v>
      </c>
      <c r="D150" s="48"/>
      <c r="E150" s="48">
        <v>70</v>
      </c>
      <c r="F150" s="48"/>
      <c r="G150" s="48">
        <f>E150*F150</f>
        <v>0</v>
      </c>
      <c r="H150" s="49"/>
      <c r="J150" s="8"/>
    </row>
    <row r="151" spans="2:10" s="1" customFormat="1" ht="43.5" customHeight="1" hidden="1" thickBot="1">
      <c r="B151" s="63"/>
      <c r="C151" s="87" t="s">
        <v>7</v>
      </c>
      <c r="D151" s="77"/>
      <c r="E151" s="78"/>
      <c r="F151" s="77"/>
      <c r="G151" s="81">
        <f>ROUNDDOWN(SUM(G150:G150),0)</f>
        <v>0</v>
      </c>
      <c r="H151" s="80">
        <f>SUM(H149:H150)</f>
        <v>0</v>
      </c>
      <c r="I151" s="19"/>
      <c r="J151" s="8"/>
    </row>
    <row r="152" spans="2:220" ht="4.5" customHeight="1" hidden="1">
      <c r="B152" s="63"/>
      <c r="C152" s="34"/>
      <c r="D152" s="32"/>
      <c r="E152" s="32"/>
      <c r="F152" s="32"/>
      <c r="G152" s="32"/>
      <c r="H152" s="32"/>
      <c r="I152" s="1"/>
      <c r="J152" s="8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</row>
    <row r="153" spans="2:220" ht="43.5" customHeight="1" hidden="1" thickBot="1">
      <c r="B153" s="63"/>
      <c r="C153" s="86" t="s">
        <v>139</v>
      </c>
      <c r="D153" s="82"/>
      <c r="E153" s="83"/>
      <c r="F153" s="82"/>
      <c r="G153" s="84">
        <f>ROUNDDOWN(SUM(G124:G125,G129:G133,G137,G141,G145:G150),0)</f>
        <v>0</v>
      </c>
      <c r="H153" s="85">
        <f>SUM(H124:H125,H129:H133,H137,H141,H145)</f>
        <v>0</v>
      </c>
      <c r="I153" s="1"/>
      <c r="J153" s="8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</row>
    <row r="154" spans="2:10" s="1" customFormat="1" ht="4.5" customHeight="1" thickBot="1">
      <c r="B154" s="63"/>
      <c r="C154" s="35"/>
      <c r="D154" s="57"/>
      <c r="E154" s="36"/>
      <c r="F154" s="57"/>
      <c r="G154" s="37"/>
      <c r="H154" s="37"/>
      <c r="J154" s="8"/>
    </row>
    <row r="155" spans="2:220" ht="43.5" customHeight="1">
      <c r="B155" s="63"/>
      <c r="C155" s="100" t="s">
        <v>44</v>
      </c>
      <c r="D155" s="204">
        <f>ROUNDDOWN(G118+G153,0)</f>
        <v>1826</v>
      </c>
      <c r="E155" s="205"/>
      <c r="F155" s="101"/>
      <c r="G155" s="102" t="s">
        <v>15</v>
      </c>
      <c r="H155" s="103"/>
      <c r="I155" s="1"/>
      <c r="J155" s="8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</row>
    <row r="156" spans="2:220" ht="43.5" customHeight="1" thickBot="1">
      <c r="B156" s="61">
        <v>2</v>
      </c>
      <c r="C156" s="104" t="s">
        <v>17</v>
      </c>
      <c r="D156" s="206">
        <f>ROUNDDOWN(D155*10%,0)</f>
        <v>182</v>
      </c>
      <c r="E156" s="207"/>
      <c r="F156" s="105"/>
      <c r="G156" s="106" t="s">
        <v>16</v>
      </c>
      <c r="H156" s="107">
        <f>ROUNDDOWN(D170-H155,0)</f>
        <v>2008</v>
      </c>
      <c r="I156" s="1"/>
      <c r="J156" s="8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</row>
    <row r="157" spans="2:220" ht="43.5" customHeight="1">
      <c r="B157" s="61">
        <v>3</v>
      </c>
      <c r="C157" s="131" t="s">
        <v>18</v>
      </c>
      <c r="D157" s="225"/>
      <c r="E157" s="226"/>
      <c r="F157" s="108"/>
      <c r="G157" s="109"/>
      <c r="H157" s="110"/>
      <c r="I157" s="1"/>
      <c r="J157" s="8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</row>
    <row r="158" spans="2:220" ht="43.5" customHeight="1">
      <c r="B158" s="61">
        <v>4</v>
      </c>
      <c r="C158" s="130" t="s">
        <v>40</v>
      </c>
      <c r="D158" s="201"/>
      <c r="E158" s="202"/>
      <c r="F158" s="108"/>
      <c r="G158" s="111"/>
      <c r="H158" s="112"/>
      <c r="I158" s="1"/>
      <c r="J158" s="8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</row>
    <row r="159" spans="2:220" ht="43.5" customHeight="1">
      <c r="B159" s="61">
        <v>5</v>
      </c>
      <c r="C159" s="135" t="s">
        <v>39</v>
      </c>
      <c r="D159" s="199"/>
      <c r="E159" s="200"/>
      <c r="F159" s="108"/>
      <c r="G159" s="111"/>
      <c r="H159" s="112"/>
      <c r="I159" s="1"/>
      <c r="J159" s="8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</row>
    <row r="160" spans="2:220" ht="43.5" customHeight="1">
      <c r="B160" s="61">
        <v>13</v>
      </c>
      <c r="C160" s="130" t="s">
        <v>42</v>
      </c>
      <c r="D160" s="201"/>
      <c r="E160" s="202"/>
      <c r="F160" s="108"/>
      <c r="G160" s="111"/>
      <c r="H160" s="112"/>
      <c r="I160" s="1"/>
      <c r="J160" s="8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</row>
    <row r="161" spans="2:220" ht="43.5" customHeight="1">
      <c r="B161" s="61">
        <v>14</v>
      </c>
      <c r="C161" s="135" t="s">
        <v>51</v>
      </c>
      <c r="D161" s="199"/>
      <c r="E161" s="203"/>
      <c r="F161" s="108"/>
      <c r="G161" s="111"/>
      <c r="H161" s="112"/>
      <c r="I161" s="1"/>
      <c r="J161" s="8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</row>
    <row r="162" spans="2:220" ht="43.5" customHeight="1">
      <c r="B162" s="61">
        <v>6</v>
      </c>
      <c r="C162" s="130" t="s">
        <v>38</v>
      </c>
      <c r="D162" s="201"/>
      <c r="E162" s="214"/>
      <c r="F162" s="108"/>
      <c r="G162" s="111"/>
      <c r="H162" s="112"/>
      <c r="I162" s="1"/>
      <c r="J162" s="8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</row>
    <row r="163" spans="2:220" ht="43.5" customHeight="1">
      <c r="B163" s="61">
        <v>7</v>
      </c>
      <c r="C163" s="135" t="s">
        <v>37</v>
      </c>
      <c r="D163" s="199"/>
      <c r="E163" s="203"/>
      <c r="F163" s="108"/>
      <c r="G163" s="111"/>
      <c r="H163" s="112"/>
      <c r="I163" s="1"/>
      <c r="J163" s="8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</row>
    <row r="164" spans="2:220" ht="43.5" customHeight="1">
      <c r="B164" s="61">
        <v>8</v>
      </c>
      <c r="C164" s="130" t="s">
        <v>29</v>
      </c>
      <c r="D164" s="201"/>
      <c r="E164" s="202"/>
      <c r="F164" s="108"/>
      <c r="G164" s="111"/>
      <c r="H164" s="112"/>
      <c r="I164" s="1"/>
      <c r="J164" s="8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</row>
    <row r="165" spans="2:220" ht="43.5" customHeight="1">
      <c r="B165" s="61">
        <v>9</v>
      </c>
      <c r="C165" s="135" t="s">
        <v>36</v>
      </c>
      <c r="D165" s="199"/>
      <c r="E165" s="200"/>
      <c r="F165" s="108"/>
      <c r="G165" s="111"/>
      <c r="H165" s="112"/>
      <c r="I165" s="1"/>
      <c r="J165" s="8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</row>
    <row r="166" spans="2:220" ht="43.5" customHeight="1">
      <c r="B166" s="61">
        <v>10</v>
      </c>
      <c r="C166" s="130" t="s">
        <v>35</v>
      </c>
      <c r="D166" s="201"/>
      <c r="E166" s="202"/>
      <c r="F166" s="108"/>
      <c r="G166" s="111"/>
      <c r="H166" s="112"/>
      <c r="I166" s="1"/>
      <c r="J166" s="8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</row>
    <row r="167" spans="2:220" ht="43.5" customHeight="1">
      <c r="B167" s="61">
        <v>15</v>
      </c>
      <c r="C167" s="135" t="s">
        <v>52</v>
      </c>
      <c r="D167" s="199"/>
      <c r="E167" s="200"/>
      <c r="F167" s="108"/>
      <c r="G167" s="111"/>
      <c r="H167" s="112"/>
      <c r="I167" s="1"/>
      <c r="J167" s="8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</row>
    <row r="168" spans="2:220" ht="43.5" customHeight="1">
      <c r="B168" s="62">
        <v>11</v>
      </c>
      <c r="C168" s="130" t="s">
        <v>23</v>
      </c>
      <c r="D168" s="201"/>
      <c r="E168" s="202"/>
      <c r="F168" s="108"/>
      <c r="G168" s="111"/>
      <c r="H168" s="112"/>
      <c r="I168" s="1"/>
      <c r="J168" s="8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</row>
    <row r="169" spans="2:220" ht="43.5" customHeight="1" thickBot="1">
      <c r="B169" s="63"/>
      <c r="C169" s="136" t="s">
        <v>32</v>
      </c>
      <c r="D169" s="212"/>
      <c r="E169" s="213"/>
      <c r="F169" s="113"/>
      <c r="G169" s="111"/>
      <c r="H169" s="112"/>
      <c r="I169" s="1"/>
      <c r="J169" s="8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</row>
    <row r="170" spans="2:220" ht="43.5" customHeight="1" thickBot="1">
      <c r="B170" s="63"/>
      <c r="C170" s="117" t="s">
        <v>1</v>
      </c>
      <c r="D170" s="215">
        <f>ROUNDDOWN(SUM(D155:E169),0)</f>
        <v>2008</v>
      </c>
      <c r="E170" s="216"/>
      <c r="F170" s="114"/>
      <c r="G170" s="115"/>
      <c r="H170" s="116"/>
      <c r="I170" s="1"/>
      <c r="J170" s="8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</row>
    <row r="171" spans="2:10" s="1" customFormat="1" ht="15" customHeight="1">
      <c r="B171" s="63"/>
      <c r="C171" s="38"/>
      <c r="D171" s="68"/>
      <c r="E171" s="39"/>
      <c r="F171" s="69"/>
      <c r="G171" s="40"/>
      <c r="H171" s="40"/>
      <c r="J171" s="8"/>
    </row>
  </sheetData>
  <sheetProtection insertRows="0"/>
  <protectedRanges>
    <protectedRange sqref="D157" name="Диапазон14_1"/>
    <protectedRange password="E8BD" sqref="C11:C12" name="Диапазон15_1"/>
    <protectedRange password="E8BD" sqref="C53" name="Диапазон15_3"/>
    <protectedRange password="E8BD" sqref="C62" name="Диапазон15_4"/>
    <protectedRange password="E8BD" sqref="C18" name="Диапазон15_10"/>
    <protectedRange password="E8BD" sqref="C28:C29" name="Диапазон15_2"/>
    <protectedRange password="E8BD" sqref="C74:C75" name="Диапазон15_15"/>
    <protectedRange password="E8BD" sqref="C27" name="Диапазон15_20"/>
    <protectedRange password="E8BD" sqref="C58:C61" name="Диапазон15_5_1"/>
    <protectedRange password="E8BD" sqref="C30" name="Диапазон15"/>
    <protectedRange password="E8BD" sqref="C54" name="Диапазон15_3_1"/>
    <protectedRange password="E8BD" sqref="C97" name="Диапазон15_7_4"/>
    <protectedRange password="E8BD" sqref="C99:C100" name="Диапазон15_8_4"/>
    <protectedRange password="E8BD" sqref="C91 C93" name="Диапазон15_16_4"/>
    <protectedRange password="E8BD" sqref="C92" name="Диапазон15_16_1_4"/>
  </protectedRanges>
  <mergeCells count="23">
    <mergeCell ref="C6:D6"/>
    <mergeCell ref="C7:D7"/>
    <mergeCell ref="C122:H122"/>
    <mergeCell ref="D159:E159"/>
    <mergeCell ref="D167:E167"/>
    <mergeCell ref="D157:E157"/>
    <mergeCell ref="D160:E160"/>
    <mergeCell ref="D169:E169"/>
    <mergeCell ref="D168:E168"/>
    <mergeCell ref="D164:E164"/>
    <mergeCell ref="D162:E162"/>
    <mergeCell ref="D163:E163"/>
    <mergeCell ref="D170:E170"/>
    <mergeCell ref="C1:H2"/>
    <mergeCell ref="D165:E165"/>
    <mergeCell ref="D166:E166"/>
    <mergeCell ref="D161:E161"/>
    <mergeCell ref="D158:E158"/>
    <mergeCell ref="D155:E155"/>
    <mergeCell ref="D156:E156"/>
    <mergeCell ref="G6:H6"/>
    <mergeCell ref="G7:H7"/>
    <mergeCell ref="C3:H5"/>
  </mergeCells>
  <printOptions/>
  <pageMargins left="0.1968503937007874" right="0.1968503937007874" top="0" bottom="0" header="0.1968503937007874" footer="0.1968503937007874"/>
  <pageSetup fitToHeight="0" fitToWidth="1" horizontalDpi="600" verticalDpi="600" orientation="portrait" paperSize="9" scale="5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88002009900</dc:creator>
  <cp:keywords/>
  <dc:description/>
  <cp:lastModifiedBy>Дмитрий Сероштан</cp:lastModifiedBy>
  <cp:lastPrinted>2019-02-12T11:06:20Z</cp:lastPrinted>
  <dcterms:created xsi:type="dcterms:W3CDTF">2007-03-12T09:00:05Z</dcterms:created>
  <dcterms:modified xsi:type="dcterms:W3CDTF">2019-04-18T15:02:50Z</dcterms:modified>
  <cp:category/>
  <cp:version/>
  <cp:contentType/>
  <cp:contentStatus/>
</cp:coreProperties>
</file>